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30" yWindow="-105" windowWidth="15975" windowHeight="10275" tabRatio="875"/>
  </bookViews>
  <sheets>
    <sheet name="Intro" sheetId="15" r:id="rId1"/>
    <sheet name="Totals" sheetId="1" r:id="rId2"/>
    <sheet name="Fall 2014" sheetId="17" r:id="rId3"/>
    <sheet name="Summer 2014" sheetId="16" r:id="rId4"/>
    <sheet name="Spring 2014" sheetId="2" r:id="rId5"/>
    <sheet name="Fall 2013" sheetId="3" r:id="rId6"/>
    <sheet name="Summer 2013" sheetId="4" r:id="rId7"/>
    <sheet name="Spring 2013" sheetId="5" r:id="rId8"/>
    <sheet name="Fall 2012" sheetId="6" r:id="rId9"/>
    <sheet name="Summer 2012" sheetId="7" r:id="rId10"/>
    <sheet name="Spring 2012" sheetId="8" r:id="rId11"/>
    <sheet name="Fall 2011" sheetId="10" r:id="rId12"/>
    <sheet name="Summer 2011" sheetId="11" r:id="rId13"/>
    <sheet name="Spring 2011" sheetId="12" r:id="rId14"/>
    <sheet name="Fall 2010" sheetId="13" r:id="rId15"/>
    <sheet name="Additionally" sheetId="9" r:id="rId16"/>
  </sheets>
  <calcPr calcId="145621"/>
</workbook>
</file>

<file path=xl/calcChain.xml><?xml version="1.0" encoding="utf-8"?>
<calcChain xmlns="http://schemas.openxmlformats.org/spreadsheetml/2006/main">
  <c r="C24" i="17" l="1"/>
  <c r="C9" i="17"/>
  <c r="C5" i="17"/>
  <c r="C4" i="17"/>
  <c r="C3" i="17"/>
  <c r="C2" i="17"/>
  <c r="C24" i="16"/>
  <c r="C9" i="16"/>
  <c r="C5" i="16"/>
  <c r="C4" i="16"/>
  <c r="C3" i="16"/>
  <c r="C2" i="16"/>
  <c r="C9" i="13" l="1"/>
  <c r="C9" i="12"/>
  <c r="C9" i="11"/>
  <c r="C9" i="10"/>
  <c r="C9" i="8"/>
  <c r="C9" i="7"/>
  <c r="C9" i="6"/>
  <c r="C9" i="5"/>
  <c r="C9" i="4"/>
  <c r="C9" i="3"/>
  <c r="C10" i="1"/>
  <c r="C5" i="13" l="1"/>
  <c r="C4" i="13"/>
  <c r="C3" i="13"/>
  <c r="C2" i="13"/>
  <c r="C5" i="12"/>
  <c r="C4" i="12"/>
  <c r="C3" i="12"/>
  <c r="C2" i="12"/>
  <c r="C5" i="11"/>
  <c r="C4" i="11"/>
  <c r="C3" i="11"/>
  <c r="C2" i="11"/>
  <c r="C5" i="10"/>
  <c r="C4" i="10"/>
  <c r="C3" i="10"/>
  <c r="C2" i="10"/>
  <c r="C5" i="8"/>
  <c r="C4" i="8"/>
  <c r="C3" i="8"/>
  <c r="C2" i="8"/>
  <c r="C2" i="7"/>
  <c r="C5" i="7"/>
  <c r="C4" i="7"/>
  <c r="C3" i="7"/>
  <c r="C5" i="6"/>
  <c r="C4" i="6"/>
  <c r="C3" i="6"/>
  <c r="C2" i="6"/>
  <c r="C5" i="5"/>
  <c r="C4" i="5"/>
  <c r="C3" i="5"/>
  <c r="C2" i="5"/>
  <c r="C24" i="13" l="1"/>
  <c r="C24" i="12"/>
  <c r="C24" i="11"/>
  <c r="C24" i="8"/>
  <c r="C24" i="7"/>
  <c r="C24" i="6"/>
  <c r="C24" i="5"/>
  <c r="C24" i="4"/>
  <c r="C5" i="4"/>
  <c r="C4" i="4"/>
  <c r="C3" i="4"/>
  <c r="C2" i="4"/>
  <c r="C24" i="3"/>
  <c r="C5" i="3"/>
  <c r="C4" i="3"/>
  <c r="C3" i="3"/>
  <c r="C2" i="3"/>
  <c r="C24" i="10"/>
  <c r="C4" i="2"/>
  <c r="C2" i="2"/>
  <c r="C24" i="2"/>
  <c r="C9" i="2" l="1"/>
  <c r="C5" i="2"/>
  <c r="C3" i="2"/>
  <c r="E6" i="1" l="1"/>
  <c r="D6" i="1"/>
</calcChain>
</file>

<file path=xl/sharedStrings.xml><?xml version="1.0" encoding="utf-8"?>
<sst xmlns="http://schemas.openxmlformats.org/spreadsheetml/2006/main" count="253" uniqueCount="34">
  <si>
    <t>Total</t>
  </si>
  <si>
    <t>Type in amount of base units</t>
  </si>
  <si>
    <t xml:space="preserve">*if this number is negative then SFU owes you money, if positive you were overpaid, if zero then you were evenly compensated </t>
  </si>
  <si>
    <t>Pay Week</t>
  </si>
  <si>
    <t>Base Units</t>
  </si>
  <si>
    <t>Sessional</t>
  </si>
  <si>
    <t>Weekly Contact Hours</t>
  </si>
  <si>
    <t>Type of Position</t>
  </si>
  <si>
    <t xml:space="preserve">UTA (Undergrad)  </t>
  </si>
  <si>
    <t xml:space="preserve">GTA2 (PhD) </t>
  </si>
  <si>
    <t xml:space="preserve">GTA1 (Masters) </t>
  </si>
  <si>
    <t xml:space="preserve">ETA (External) </t>
  </si>
  <si>
    <t>Official Gross Pay</t>
  </si>
  <si>
    <t xml:space="preserve">Official Gross Pay </t>
  </si>
  <si>
    <t>ELC</t>
  </si>
  <si>
    <t>ITP</t>
  </si>
  <si>
    <t>Pay Period End Date (Saturday)</t>
  </si>
  <si>
    <t>Total Actual Gross Pay</t>
  </si>
  <si>
    <t>Type in semester</t>
  </si>
  <si>
    <t>Total Theoretical Gross Pay</t>
  </si>
  <si>
    <t>e.g. Fall 2013</t>
  </si>
  <si>
    <t>Difference</t>
  </si>
  <si>
    <t>Bi-Weekly Gross Pay (See at myinfo.sfu.ca)</t>
  </si>
  <si>
    <t>Simply follow the directions located at "http://www.tssu.ca/paystubs-wage-tracker/" to get to your SFU paystubs.</t>
  </si>
  <si>
    <t xml:space="preserve">At the bottom of this page there are 14 different pages (including this "Intro" one). After finding the page on "myINFO.sfu.ca" with your paystubs, simply go to the pages of the semesters that you worked, and 1) enter the base units/contact hours that your contract afforded you and 2) enter the GROSS pay of each paycheque in the approprete line. The spreadsheet will automatically add up your pay. </t>
  </si>
  <si>
    <t>If you are noticing underpayments in multiple semesters, feel free to use the "Totals" sheet next to the "Intro" sheet below for easy tracking.</t>
  </si>
  <si>
    <t>Type In Class</t>
  </si>
  <si>
    <t>Actual Pay - (Theoretical Pay )</t>
  </si>
  <si>
    <t>We encourage you to continue to add up your totals for your whole time at SFU. There is no time limit to getting your funds back. Simply copy and paste more sheets at the bottom. For more help contact us at tssu@tssu.ca.</t>
  </si>
  <si>
    <t>e.g. Summer 2013</t>
  </si>
  <si>
    <t>**Note this paycheque may be higher than normal. This is the paycheque we received our retro pay raises on.</t>
  </si>
  <si>
    <t>Hello TSSU Members. There are four ways that we have been seeing wage issues occur at SFU. These excel sheets will help you track your paystubs and pinpoint 3 different types including 1) Underpaying 2) Withholding Pay 3)Deducting Pay. Regardless of result, tracking ones paystub is a good practice to get into, so good luck!</t>
  </si>
  <si>
    <t>e.g. ECON 101</t>
  </si>
  <si>
    <t>e.g. BUS 103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</si>
</sst>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CC0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2" borderId="0" xfId="0" applyFill="1"/>
    <xf numFmtId="0" fontId="0" fillId="0" borderId="1" xfId="0" applyBorder="1" applyAlignment="1">
      <alignment wrapText="1"/>
    </xf>
    <xf numFmtId="0" fontId="1" fillId="0" borderId="0" xfId="0" applyFont="1"/>
    <xf numFmtId="0" fontId="1" fillId="0" borderId="0" xfId="0" applyFont="1" applyAlignment="1">
      <alignment wrapText="1"/>
    </xf>
    <xf numFmtId="0" fontId="1" fillId="3" borderId="0" xfId="0" applyFont="1" applyFill="1"/>
    <xf numFmtId="0" fontId="0" fillId="3" borderId="0" xfId="0" applyFill="1"/>
    <xf numFmtId="0" fontId="1" fillId="3" borderId="0" xfId="0" applyFont="1" applyFill="1" applyAlignment="1">
      <alignment wrapText="1"/>
    </xf>
    <xf numFmtId="0" fontId="0" fillId="4" borderId="0" xfId="0" applyFill="1"/>
    <xf numFmtId="14" fontId="0" fillId="0" borderId="0" xfId="0" applyNumberFormat="1"/>
    <xf numFmtId="0" fontId="0" fillId="5" borderId="2" xfId="0" applyFill="1" applyBorder="1"/>
    <xf numFmtId="0" fontId="0" fillId="6" borderId="0" xfId="0" applyFill="1"/>
    <xf numFmtId="0" fontId="0" fillId="2" borderId="0" xfId="0" applyFill="1" applyAlignment="1">
      <alignment wrapText="1"/>
    </xf>
    <xf numFmtId="0" fontId="0" fillId="8" borderId="0" xfId="0" applyFill="1" applyAlignment="1">
      <alignment wrapText="1"/>
    </xf>
    <xf numFmtId="0" fontId="1" fillId="9" borderId="0" xfId="0" applyFont="1" applyFill="1" applyAlignment="1">
      <alignment wrapText="1"/>
    </xf>
    <xf numFmtId="0" fontId="0" fillId="9" borderId="3" xfId="0" applyFill="1" applyBorder="1"/>
    <xf numFmtId="0" fontId="1" fillId="7" borderId="0" xfId="0" applyFont="1" applyFill="1" applyAlignment="1">
      <alignment wrapText="1"/>
    </xf>
    <xf numFmtId="0" fontId="0" fillId="7" borderId="3" xfId="0" applyFill="1" applyBorder="1"/>
    <xf numFmtId="0" fontId="1" fillId="9" borderId="0" xfId="0" applyFont="1" applyFill="1" applyBorder="1" applyAlignment="1">
      <alignment wrapText="1"/>
    </xf>
    <xf numFmtId="0" fontId="1" fillId="9" borderId="3" xfId="0" applyFont="1" applyFill="1" applyBorder="1" applyAlignment="1">
      <alignment wrapText="1"/>
    </xf>
    <xf numFmtId="0" fontId="1" fillId="7" borderId="0" xfId="0" applyFont="1" applyFill="1" applyBorder="1" applyAlignment="1">
      <alignment wrapText="1"/>
    </xf>
    <xf numFmtId="0" fontId="1" fillId="7" borderId="3" xfId="0" applyFont="1" applyFill="1" applyBorder="1" applyAlignment="1">
      <alignment wrapText="1"/>
    </xf>
    <xf numFmtId="0" fontId="0" fillId="9" borderId="0" xfId="0" applyFill="1" applyAlignment="1">
      <alignment wrapText="1"/>
    </xf>
    <xf numFmtId="0" fontId="0" fillId="5" borderId="0" xfId="0" applyFill="1" applyAlignment="1">
      <alignment wrapText="1"/>
    </xf>
    <xf numFmtId="0" fontId="0" fillId="7" borderId="4" xfId="0" applyFill="1" applyBorder="1" applyAlignment="1">
      <alignment wrapText="1"/>
    </xf>
    <xf numFmtId="0" fontId="0" fillId="7" borderId="5" xfId="0" applyFill="1" applyBorder="1" applyAlignment="1">
      <alignment wrapText="1"/>
    </xf>
    <xf numFmtId="0" fontId="0" fillId="10" borderId="4" xfId="0" applyFill="1" applyBorder="1" applyAlignment="1">
      <alignment wrapText="1"/>
    </xf>
    <xf numFmtId="0" fontId="0" fillId="10" borderId="5" xfId="0" applyFill="1" applyBorder="1" applyAlignment="1">
      <alignment wrapText="1"/>
    </xf>
    <xf numFmtId="0" fontId="0" fillId="11" borderId="0" xfId="0" applyFill="1" applyAlignment="1">
      <alignment wrapText="1"/>
    </xf>
    <xf numFmtId="0" fontId="0" fillId="12" borderId="0" xfId="0" applyFill="1" applyAlignment="1">
      <alignment wrapText="1"/>
    </xf>
    <xf numFmtId="0" fontId="0" fillId="13" borderId="0" xfId="0" applyFill="1" applyAlignment="1">
      <alignment wrapText="1"/>
    </xf>
    <xf numFmtId="0" fontId="0" fillId="14" borderId="0" xfId="0" applyFill="1" applyAlignment="1">
      <alignment wrapText="1"/>
    </xf>
  </cellXfs>
  <cellStyles count="1">
    <cellStyle name="Normal" xfId="0" builtinId="0"/>
  </cellStyles>
  <dxfs count="0"/>
  <tableStyles count="0" defaultTableStyle="TableStyleMedium2" defaultPivotStyle="PivotStyleLight16"/>
  <colors>
    <mruColors>
      <color rgb="FFCC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295275</xdr:colOff>
      <xdr:row>21</xdr:row>
      <xdr:rowOff>57151</xdr:rowOff>
    </xdr:from>
    <xdr:to>
      <xdr:col>8</xdr:col>
      <xdr:colOff>428625</xdr:colOff>
      <xdr:row>26</xdr:row>
      <xdr:rowOff>76201</xdr:rowOff>
    </xdr:to>
    <xdr:sp macro="" textlink="">
      <xdr:nvSpPr>
        <xdr:cNvPr id="2" name="Left Arrow Callout 1"/>
        <xdr:cNvSpPr/>
      </xdr:nvSpPr>
      <xdr:spPr>
        <a:xfrm>
          <a:off x="5781675" y="4629151"/>
          <a:ext cx="1962150" cy="1162050"/>
        </a:xfrm>
        <a:prstGeom prst="leftArrowCallout">
          <a:avLst>
            <a:gd name="adj1" fmla="val 25000"/>
            <a:gd name="adj2" fmla="val 25000"/>
            <a:gd name="adj3" fmla="val 25000"/>
            <a:gd name="adj4" fmla="val 7468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0195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190499</xdr:rowOff>
    </xdr:from>
    <xdr:to>
      <xdr:col>7</xdr:col>
      <xdr:colOff>247650</xdr:colOff>
      <xdr:row>11</xdr:row>
      <xdr:rowOff>0</xdr:rowOff>
    </xdr:to>
    <xdr:sp macro="" textlink="">
      <xdr:nvSpPr>
        <xdr:cNvPr id="4" name="Left Arrow Callout 3"/>
        <xdr:cNvSpPr/>
      </xdr:nvSpPr>
      <xdr:spPr>
        <a:xfrm>
          <a:off x="3933824" y="1523999"/>
          <a:ext cx="3019426" cy="952501"/>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Sessionals Instructors!</a:t>
          </a:r>
          <a:br>
            <a:rPr lang="en-CA" sz="1100"/>
          </a:br>
          <a:r>
            <a:rPr lang="en-CA" sz="1100"/>
            <a:t>To</a:t>
          </a:r>
          <a:r>
            <a:rPr lang="en-CA" sz="1100" baseline="0"/>
            <a:t> determine  how much your gross pay is supposed to be enter your weekly contact hours in the blue box. </a:t>
          </a:r>
          <a:endParaRPr lang="en-CA" sz="1100"/>
        </a:p>
      </xdr:txBody>
    </xdr:sp>
    <xdr:clientData/>
  </xdr:twoCellAnchor>
  <xdr:twoCellAnchor>
    <xdr:from>
      <xdr:col>2</xdr:col>
      <xdr:colOff>1400174</xdr:colOff>
      <xdr:row>21</xdr:row>
      <xdr:rowOff>85725</xdr:rowOff>
    </xdr:from>
    <xdr:to>
      <xdr:col>5</xdr:col>
      <xdr:colOff>238124</xdr:colOff>
      <xdr:row>26</xdr:row>
      <xdr:rowOff>114300</xdr:rowOff>
    </xdr:to>
    <xdr:sp macro="" textlink="">
      <xdr:nvSpPr>
        <xdr:cNvPr id="5" name="Left Arrow Callout 4"/>
        <xdr:cNvSpPr/>
      </xdr:nvSpPr>
      <xdr:spPr>
        <a:xfrm>
          <a:off x="3886199" y="4657725"/>
          <a:ext cx="1838325" cy="11715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If the Yello</a:t>
          </a:r>
          <a:r>
            <a:rPr lang="en-CA" sz="1100" baseline="0"/>
            <a:t>w box number is smaller than the Gray box number SFU has shorted your pay.</a:t>
          </a:r>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523875</xdr:colOff>
      <xdr:row>23</xdr:row>
      <xdr:rowOff>47626</xdr:rowOff>
    </xdr:from>
    <xdr:to>
      <xdr:col>9</xdr:col>
      <xdr:colOff>381000</xdr:colOff>
      <xdr:row>24</xdr:row>
      <xdr:rowOff>485775</xdr:rowOff>
    </xdr:to>
    <xdr:sp macro="" textlink="">
      <xdr:nvSpPr>
        <xdr:cNvPr id="2" name="Left Arrow Callout 1"/>
        <xdr:cNvSpPr/>
      </xdr:nvSpPr>
      <xdr:spPr>
        <a:xfrm>
          <a:off x="5486400" y="5267326"/>
          <a:ext cx="2295525" cy="819149"/>
        </a:xfrm>
        <a:prstGeom prst="leftArrowCallout">
          <a:avLst>
            <a:gd name="adj1" fmla="val 25000"/>
            <a:gd name="adj2" fmla="val 25000"/>
            <a:gd name="adj3" fmla="val 25000"/>
            <a:gd name="adj4" fmla="val 8562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95250</xdr:colOff>
      <xdr:row>0</xdr:row>
      <xdr:rowOff>285751</xdr:rowOff>
    </xdr:from>
    <xdr:to>
      <xdr:col>7</xdr:col>
      <xdr:colOff>209550</xdr:colOff>
      <xdr:row>4</xdr:row>
      <xdr:rowOff>104776</xdr:rowOff>
    </xdr:to>
    <xdr:sp macro="" textlink="">
      <xdr:nvSpPr>
        <xdr:cNvPr id="3" name="Left Arrow Callout 2"/>
        <xdr:cNvSpPr/>
      </xdr:nvSpPr>
      <xdr:spPr>
        <a:xfrm>
          <a:off x="3829050" y="285751"/>
          <a:ext cx="3171825" cy="75247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323850</xdr:rowOff>
    </xdr:from>
    <xdr:to>
      <xdr:col>7</xdr:col>
      <xdr:colOff>247650</xdr:colOff>
      <xdr:row>11</xdr:row>
      <xdr:rowOff>180975</xdr:rowOff>
    </xdr:to>
    <xdr:sp macro="" textlink="">
      <xdr:nvSpPr>
        <xdr:cNvPr id="4" name="Left Arrow Callout 3"/>
        <xdr:cNvSpPr/>
      </xdr:nvSpPr>
      <xdr:spPr>
        <a:xfrm>
          <a:off x="3962399" y="1828800"/>
          <a:ext cx="3257551" cy="11906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23</xdr:row>
      <xdr:rowOff>66675</xdr:rowOff>
    </xdr:from>
    <xdr:to>
      <xdr:col>5</xdr:col>
      <xdr:colOff>428625</xdr:colOff>
      <xdr:row>24</xdr:row>
      <xdr:rowOff>552450</xdr:rowOff>
    </xdr:to>
    <xdr:sp macro="" textlink="">
      <xdr:nvSpPr>
        <xdr:cNvPr id="5" name="Left Arrow Callout 4"/>
        <xdr:cNvSpPr/>
      </xdr:nvSpPr>
      <xdr:spPr>
        <a:xfrm>
          <a:off x="3152775" y="7877175"/>
          <a:ext cx="2019300" cy="12477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419100</xdr:colOff>
      <xdr:row>21</xdr:row>
      <xdr:rowOff>114301</xdr:rowOff>
    </xdr:from>
    <xdr:to>
      <xdr:col>7</xdr:col>
      <xdr:colOff>400050</xdr:colOff>
      <xdr:row>26</xdr:row>
      <xdr:rowOff>133351</xdr:rowOff>
    </xdr:to>
    <xdr:sp macro="" textlink="">
      <xdr:nvSpPr>
        <xdr:cNvPr id="2" name="Left Arrow Callout 1"/>
        <xdr:cNvSpPr/>
      </xdr:nvSpPr>
      <xdr:spPr>
        <a:xfrm>
          <a:off x="5419725" y="4686301"/>
          <a:ext cx="1809750" cy="1352550"/>
        </a:xfrm>
        <a:prstGeom prst="leftArrowCallout">
          <a:avLst>
            <a:gd name="adj1" fmla="val 25000"/>
            <a:gd name="adj2" fmla="val 25000"/>
            <a:gd name="adj3" fmla="val 25000"/>
            <a:gd name="adj4" fmla="val 7024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95850" y="0"/>
          <a:ext cx="3286125" cy="13430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810124" y="1562099"/>
          <a:ext cx="3371851" cy="11906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2</xdr:col>
      <xdr:colOff>1285874</xdr:colOff>
      <xdr:row>21</xdr:row>
      <xdr:rowOff>85725</xdr:rowOff>
    </xdr:from>
    <xdr:to>
      <xdr:col>4</xdr:col>
      <xdr:colOff>257174</xdr:colOff>
      <xdr:row>26</xdr:row>
      <xdr:rowOff>114300</xdr:rowOff>
    </xdr:to>
    <xdr:sp macro="" textlink="">
      <xdr:nvSpPr>
        <xdr:cNvPr id="5" name="Left Arrow Callout 4"/>
        <xdr:cNvSpPr/>
      </xdr:nvSpPr>
      <xdr:spPr>
        <a:xfrm>
          <a:off x="3724274" y="4657725"/>
          <a:ext cx="1533525"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266700</xdr:colOff>
      <xdr:row>21</xdr:row>
      <xdr:rowOff>95251</xdr:rowOff>
    </xdr:from>
    <xdr:to>
      <xdr:col>7</xdr:col>
      <xdr:colOff>400050</xdr:colOff>
      <xdr:row>26</xdr:row>
      <xdr:rowOff>114301</xdr:rowOff>
    </xdr:to>
    <xdr:sp macro="" textlink="">
      <xdr:nvSpPr>
        <xdr:cNvPr id="2" name="Left Arrow Callout 1"/>
        <xdr:cNvSpPr/>
      </xdr:nvSpPr>
      <xdr:spPr>
        <a:xfrm>
          <a:off x="5848350" y="4286251"/>
          <a:ext cx="1962150" cy="1352550"/>
        </a:xfrm>
        <a:prstGeom prst="leftArrowCallou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95850" y="0"/>
          <a:ext cx="3286125" cy="13430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810124" y="1562099"/>
          <a:ext cx="3371851" cy="11906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4</xdr:col>
      <xdr:colOff>209550</xdr:colOff>
      <xdr:row>26</xdr:row>
      <xdr:rowOff>114300</xdr:rowOff>
    </xdr:to>
    <xdr:sp macro="" textlink="">
      <xdr:nvSpPr>
        <xdr:cNvPr id="5" name="Left Arrow Callout 4"/>
        <xdr:cNvSpPr/>
      </xdr:nvSpPr>
      <xdr:spPr>
        <a:xfrm>
          <a:off x="4200525" y="4276725"/>
          <a:ext cx="1590675"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380999</xdr:colOff>
      <xdr:row>21</xdr:row>
      <xdr:rowOff>85726</xdr:rowOff>
    </xdr:from>
    <xdr:to>
      <xdr:col>9</xdr:col>
      <xdr:colOff>161924</xdr:colOff>
      <xdr:row>26</xdr:row>
      <xdr:rowOff>104776</xdr:rowOff>
    </xdr:to>
    <xdr:sp macro="" textlink="">
      <xdr:nvSpPr>
        <xdr:cNvPr id="2" name="Left Arrow Callout 1"/>
        <xdr:cNvSpPr/>
      </xdr:nvSpPr>
      <xdr:spPr>
        <a:xfrm>
          <a:off x="6419849" y="4467226"/>
          <a:ext cx="2219325" cy="1162050"/>
        </a:xfrm>
        <a:prstGeom prst="leftArrowCallout">
          <a:avLst>
            <a:gd name="adj1" fmla="val 25000"/>
            <a:gd name="adj2" fmla="val 25000"/>
            <a:gd name="adj3" fmla="val 25000"/>
            <a:gd name="adj4" fmla="val 7570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95850" y="0"/>
          <a:ext cx="3286125" cy="13430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810124" y="1562099"/>
          <a:ext cx="3371851" cy="11906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2</xdr:col>
      <xdr:colOff>1371599</xdr:colOff>
      <xdr:row>21</xdr:row>
      <xdr:rowOff>85725</xdr:rowOff>
    </xdr:from>
    <xdr:to>
      <xdr:col>4</xdr:col>
      <xdr:colOff>561974</xdr:colOff>
      <xdr:row>26</xdr:row>
      <xdr:rowOff>114300</xdr:rowOff>
    </xdr:to>
    <xdr:sp macro="" textlink="">
      <xdr:nvSpPr>
        <xdr:cNvPr id="5" name="Left Arrow Callout 4"/>
        <xdr:cNvSpPr/>
      </xdr:nvSpPr>
      <xdr:spPr>
        <a:xfrm>
          <a:off x="4019549" y="4467225"/>
          <a:ext cx="1971675" cy="11715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21</xdr:row>
      <xdr:rowOff>57151</xdr:rowOff>
    </xdr:from>
    <xdr:to>
      <xdr:col>8</xdr:col>
      <xdr:colOff>428625</xdr:colOff>
      <xdr:row>26</xdr:row>
      <xdr:rowOff>76201</xdr:rowOff>
    </xdr:to>
    <xdr:sp macro="" textlink="">
      <xdr:nvSpPr>
        <xdr:cNvPr id="2" name="Left Arrow Callout 1"/>
        <xdr:cNvSpPr/>
      </xdr:nvSpPr>
      <xdr:spPr>
        <a:xfrm>
          <a:off x="5781675" y="4629151"/>
          <a:ext cx="1962150" cy="1162050"/>
        </a:xfrm>
        <a:prstGeom prst="leftArrowCallout">
          <a:avLst>
            <a:gd name="adj1" fmla="val 25000"/>
            <a:gd name="adj2" fmla="val 25000"/>
            <a:gd name="adj3" fmla="val 25000"/>
            <a:gd name="adj4" fmla="val 7468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0195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190499</xdr:rowOff>
    </xdr:from>
    <xdr:to>
      <xdr:col>7</xdr:col>
      <xdr:colOff>247650</xdr:colOff>
      <xdr:row>11</xdr:row>
      <xdr:rowOff>0</xdr:rowOff>
    </xdr:to>
    <xdr:sp macro="" textlink="">
      <xdr:nvSpPr>
        <xdr:cNvPr id="4" name="Left Arrow Callout 3"/>
        <xdr:cNvSpPr/>
      </xdr:nvSpPr>
      <xdr:spPr>
        <a:xfrm>
          <a:off x="3933824" y="1523999"/>
          <a:ext cx="3019426" cy="952501"/>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Sessionals Instructors!</a:t>
          </a:r>
          <a:br>
            <a:rPr lang="en-CA" sz="1100"/>
          </a:br>
          <a:r>
            <a:rPr lang="en-CA" sz="1100"/>
            <a:t>To</a:t>
          </a:r>
          <a:r>
            <a:rPr lang="en-CA" sz="1100" baseline="0"/>
            <a:t> determine  how much your gross pay is supposed to be enter your weekly contact hours in the blue box. </a:t>
          </a:r>
          <a:endParaRPr lang="en-CA" sz="1100"/>
        </a:p>
      </xdr:txBody>
    </xdr:sp>
    <xdr:clientData/>
  </xdr:twoCellAnchor>
  <xdr:twoCellAnchor>
    <xdr:from>
      <xdr:col>2</xdr:col>
      <xdr:colOff>1400174</xdr:colOff>
      <xdr:row>21</xdr:row>
      <xdr:rowOff>85725</xdr:rowOff>
    </xdr:from>
    <xdr:to>
      <xdr:col>5</xdr:col>
      <xdr:colOff>238124</xdr:colOff>
      <xdr:row>26</xdr:row>
      <xdr:rowOff>114300</xdr:rowOff>
    </xdr:to>
    <xdr:sp macro="" textlink="">
      <xdr:nvSpPr>
        <xdr:cNvPr id="5" name="Left Arrow Callout 4"/>
        <xdr:cNvSpPr/>
      </xdr:nvSpPr>
      <xdr:spPr>
        <a:xfrm>
          <a:off x="3886199" y="4657725"/>
          <a:ext cx="1838325" cy="11715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If the Yello</a:t>
          </a:r>
          <a:r>
            <a:rPr lang="en-CA" sz="1100" baseline="0"/>
            <a:t>w box number is smaller than the Gray box number SFU has shorted your pay.</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295275</xdr:colOff>
      <xdr:row>21</xdr:row>
      <xdr:rowOff>57151</xdr:rowOff>
    </xdr:from>
    <xdr:to>
      <xdr:col>8</xdr:col>
      <xdr:colOff>428625</xdr:colOff>
      <xdr:row>26</xdr:row>
      <xdr:rowOff>76201</xdr:rowOff>
    </xdr:to>
    <xdr:sp macro="" textlink="">
      <xdr:nvSpPr>
        <xdr:cNvPr id="2" name="Left Arrow Callout 1"/>
        <xdr:cNvSpPr/>
      </xdr:nvSpPr>
      <xdr:spPr>
        <a:xfrm>
          <a:off x="5781675" y="4629151"/>
          <a:ext cx="1962150" cy="1162050"/>
        </a:xfrm>
        <a:prstGeom prst="leftArrowCallout">
          <a:avLst>
            <a:gd name="adj1" fmla="val 25000"/>
            <a:gd name="adj2" fmla="val 25000"/>
            <a:gd name="adj3" fmla="val 25000"/>
            <a:gd name="adj4" fmla="val 7468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190499</xdr:rowOff>
    </xdr:from>
    <xdr:to>
      <xdr:col>7</xdr:col>
      <xdr:colOff>247650</xdr:colOff>
      <xdr:row>11</xdr:row>
      <xdr:rowOff>0</xdr:rowOff>
    </xdr:to>
    <xdr:sp macro="" textlink="">
      <xdr:nvSpPr>
        <xdr:cNvPr id="4" name="Left Arrow Callout 3"/>
        <xdr:cNvSpPr/>
      </xdr:nvSpPr>
      <xdr:spPr>
        <a:xfrm>
          <a:off x="4733924" y="1523999"/>
          <a:ext cx="3019426" cy="952501"/>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Sessionals Instructors!</a:t>
          </a:r>
          <a:br>
            <a:rPr lang="en-CA" sz="1100"/>
          </a:br>
          <a:r>
            <a:rPr lang="en-CA" sz="1100"/>
            <a:t>To</a:t>
          </a:r>
          <a:r>
            <a:rPr lang="en-CA" sz="1100" baseline="0"/>
            <a:t> determine  how much your gross pay is supposed to be enter your weekly contact hours in the blue box. </a:t>
          </a:r>
          <a:endParaRPr lang="en-CA" sz="1100"/>
        </a:p>
      </xdr:txBody>
    </xdr:sp>
    <xdr:clientData/>
  </xdr:twoCellAnchor>
  <xdr:twoCellAnchor>
    <xdr:from>
      <xdr:col>2</xdr:col>
      <xdr:colOff>1400174</xdr:colOff>
      <xdr:row>21</xdr:row>
      <xdr:rowOff>85725</xdr:rowOff>
    </xdr:from>
    <xdr:to>
      <xdr:col>5</xdr:col>
      <xdr:colOff>238124</xdr:colOff>
      <xdr:row>26</xdr:row>
      <xdr:rowOff>114300</xdr:rowOff>
    </xdr:to>
    <xdr:sp macro="" textlink="">
      <xdr:nvSpPr>
        <xdr:cNvPr id="5" name="Left Arrow Callout 4"/>
        <xdr:cNvSpPr/>
      </xdr:nvSpPr>
      <xdr:spPr>
        <a:xfrm>
          <a:off x="3886199" y="4657725"/>
          <a:ext cx="1838325" cy="11715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If the Yello</a:t>
          </a:r>
          <a:r>
            <a:rPr lang="en-CA" sz="1100" baseline="0"/>
            <a:t>w box number is smaller than the Gray box number SFU has shorted your pay.</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21</xdr:row>
      <xdr:rowOff>85726</xdr:rowOff>
    </xdr:from>
    <xdr:to>
      <xdr:col>8</xdr:col>
      <xdr:colOff>133350</xdr:colOff>
      <xdr:row>26</xdr:row>
      <xdr:rowOff>104776</xdr:rowOff>
    </xdr:to>
    <xdr:sp macro="" textlink="">
      <xdr:nvSpPr>
        <xdr:cNvPr id="2" name="Left Arrow Callout 1"/>
        <xdr:cNvSpPr/>
      </xdr:nvSpPr>
      <xdr:spPr>
        <a:xfrm>
          <a:off x="5305425" y="4467226"/>
          <a:ext cx="1962150" cy="1352550"/>
        </a:xfrm>
        <a:prstGeom prst="leftArrowCallout">
          <a:avLst>
            <a:gd name="adj1" fmla="val 25000"/>
            <a:gd name="adj2" fmla="val 25000"/>
            <a:gd name="adj3" fmla="val 25000"/>
            <a:gd name="adj4" fmla="val 7031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4</xdr:col>
      <xdr:colOff>485775</xdr:colOff>
      <xdr:row>26</xdr:row>
      <xdr:rowOff>114300</xdr:rowOff>
    </xdr:to>
    <xdr:sp macro="" textlink="">
      <xdr:nvSpPr>
        <xdr:cNvPr id="5" name="Left Arrow Callout 4"/>
        <xdr:cNvSpPr/>
      </xdr:nvSpPr>
      <xdr:spPr>
        <a:xfrm>
          <a:off x="3524250" y="4467225"/>
          <a:ext cx="1657350"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485775</xdr:colOff>
      <xdr:row>21</xdr:row>
      <xdr:rowOff>114301</xdr:rowOff>
    </xdr:from>
    <xdr:to>
      <xdr:col>7</xdr:col>
      <xdr:colOff>95251</xdr:colOff>
      <xdr:row>26</xdr:row>
      <xdr:rowOff>133351</xdr:rowOff>
    </xdr:to>
    <xdr:sp macro="" textlink="">
      <xdr:nvSpPr>
        <xdr:cNvPr id="2" name="Left Arrow Callout 1"/>
        <xdr:cNvSpPr/>
      </xdr:nvSpPr>
      <xdr:spPr>
        <a:xfrm>
          <a:off x="5743575" y="4686301"/>
          <a:ext cx="1990726" cy="1352550"/>
        </a:xfrm>
        <a:prstGeom prst="leftArrowCallout">
          <a:avLst>
            <a:gd name="adj1" fmla="val 25000"/>
            <a:gd name="adj2" fmla="val 25000"/>
            <a:gd name="adj3" fmla="val 25000"/>
            <a:gd name="adj4" fmla="val 72031"/>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4</xdr:col>
      <xdr:colOff>381000</xdr:colOff>
      <xdr:row>26</xdr:row>
      <xdr:rowOff>114300</xdr:rowOff>
    </xdr:to>
    <xdr:sp macro="" textlink="">
      <xdr:nvSpPr>
        <xdr:cNvPr id="5" name="Left Arrow Callout 4"/>
        <xdr:cNvSpPr/>
      </xdr:nvSpPr>
      <xdr:spPr>
        <a:xfrm>
          <a:off x="4019550" y="4657725"/>
          <a:ext cx="1619250"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266700</xdr:colOff>
      <xdr:row>21</xdr:row>
      <xdr:rowOff>85726</xdr:rowOff>
    </xdr:from>
    <xdr:to>
      <xdr:col>8</xdr:col>
      <xdr:colOff>400050</xdr:colOff>
      <xdr:row>26</xdr:row>
      <xdr:rowOff>104776</xdr:rowOff>
    </xdr:to>
    <xdr:sp macro="" textlink="">
      <xdr:nvSpPr>
        <xdr:cNvPr id="2" name="Left Arrow Callout 1"/>
        <xdr:cNvSpPr/>
      </xdr:nvSpPr>
      <xdr:spPr>
        <a:xfrm>
          <a:off x="5372100" y="4657726"/>
          <a:ext cx="1962150" cy="1352550"/>
        </a:xfrm>
        <a:prstGeom prst="leftArrowCallou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2</xdr:col>
      <xdr:colOff>1123949</xdr:colOff>
      <xdr:row>21</xdr:row>
      <xdr:rowOff>85725</xdr:rowOff>
    </xdr:from>
    <xdr:to>
      <xdr:col>5</xdr:col>
      <xdr:colOff>161924</xdr:colOff>
      <xdr:row>26</xdr:row>
      <xdr:rowOff>114300</xdr:rowOff>
    </xdr:to>
    <xdr:sp macro="" textlink="">
      <xdr:nvSpPr>
        <xdr:cNvPr id="5" name="Left Arrow Callout 4"/>
        <xdr:cNvSpPr/>
      </xdr:nvSpPr>
      <xdr:spPr>
        <a:xfrm>
          <a:off x="3428999" y="4657725"/>
          <a:ext cx="1838325"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21</xdr:row>
      <xdr:rowOff>95251</xdr:rowOff>
    </xdr:from>
    <xdr:to>
      <xdr:col>8</xdr:col>
      <xdr:colOff>190500</xdr:colOff>
      <xdr:row>26</xdr:row>
      <xdr:rowOff>114301</xdr:rowOff>
    </xdr:to>
    <xdr:sp macro="" textlink="">
      <xdr:nvSpPr>
        <xdr:cNvPr id="2" name="Left Arrow Callout 1"/>
        <xdr:cNvSpPr/>
      </xdr:nvSpPr>
      <xdr:spPr>
        <a:xfrm>
          <a:off x="5619750" y="4667251"/>
          <a:ext cx="1866900" cy="1352550"/>
        </a:xfrm>
        <a:prstGeom prst="leftArrowCallout">
          <a:avLst>
            <a:gd name="adj1" fmla="val 25000"/>
            <a:gd name="adj2" fmla="val 25000"/>
            <a:gd name="adj3" fmla="val 27113"/>
            <a:gd name="adj4" fmla="val 7274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5</xdr:col>
      <xdr:colOff>66675</xdr:colOff>
      <xdr:row>26</xdr:row>
      <xdr:rowOff>114300</xdr:rowOff>
    </xdr:to>
    <xdr:sp macro="" textlink="">
      <xdr:nvSpPr>
        <xdr:cNvPr id="5" name="Left Arrow Callout 4"/>
        <xdr:cNvSpPr/>
      </xdr:nvSpPr>
      <xdr:spPr>
        <a:xfrm>
          <a:off x="3705225" y="4657725"/>
          <a:ext cx="1828800"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66675</xdr:colOff>
      <xdr:row>21</xdr:row>
      <xdr:rowOff>114301</xdr:rowOff>
    </xdr:from>
    <xdr:to>
      <xdr:col>8</xdr:col>
      <xdr:colOff>200025</xdr:colOff>
      <xdr:row>26</xdr:row>
      <xdr:rowOff>133351</xdr:rowOff>
    </xdr:to>
    <xdr:sp macro="" textlink="">
      <xdr:nvSpPr>
        <xdr:cNvPr id="2" name="Left Arrow Callout 1"/>
        <xdr:cNvSpPr/>
      </xdr:nvSpPr>
      <xdr:spPr>
        <a:xfrm>
          <a:off x="5534025" y="4876801"/>
          <a:ext cx="1962150" cy="1352550"/>
        </a:xfrm>
        <a:prstGeom prst="leftArrowCallout">
          <a:avLst>
            <a:gd name="adj1" fmla="val 25000"/>
            <a:gd name="adj2" fmla="val 25000"/>
            <a:gd name="adj3" fmla="val 25000"/>
            <a:gd name="adj4" fmla="val 7080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5</xdr:col>
      <xdr:colOff>0</xdr:colOff>
      <xdr:row>26</xdr:row>
      <xdr:rowOff>114300</xdr:rowOff>
    </xdr:to>
    <xdr:sp macro="" textlink="">
      <xdr:nvSpPr>
        <xdr:cNvPr id="5" name="Left Arrow Callout 4"/>
        <xdr:cNvSpPr/>
      </xdr:nvSpPr>
      <xdr:spPr>
        <a:xfrm>
          <a:off x="3648075" y="4848225"/>
          <a:ext cx="1819275"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314324</xdr:colOff>
      <xdr:row>21</xdr:row>
      <xdr:rowOff>114301</xdr:rowOff>
    </xdr:from>
    <xdr:to>
      <xdr:col>7</xdr:col>
      <xdr:colOff>400049</xdr:colOff>
      <xdr:row>26</xdr:row>
      <xdr:rowOff>133351</xdr:rowOff>
    </xdr:to>
    <xdr:sp macro="" textlink="">
      <xdr:nvSpPr>
        <xdr:cNvPr id="2" name="Left Arrow Callout 1"/>
        <xdr:cNvSpPr/>
      </xdr:nvSpPr>
      <xdr:spPr>
        <a:xfrm>
          <a:off x="5181599" y="4876801"/>
          <a:ext cx="1914525" cy="1352550"/>
        </a:xfrm>
        <a:prstGeom prst="leftArrowCallout">
          <a:avLst>
            <a:gd name="adj1" fmla="val 25000"/>
            <a:gd name="adj2" fmla="val 25000"/>
            <a:gd name="adj3" fmla="val 25000"/>
            <a:gd name="adj4" fmla="val 6895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Take</a:t>
          </a:r>
          <a:r>
            <a:rPr lang="en-CA" sz="1100" baseline="0"/>
            <a:t> these (yellow &amp; gray) numbers to the "Totals" Sheet at bottom right to total up any career long discrepencies.</a:t>
          </a:r>
          <a:endParaRPr lang="en-CA" sz="1100"/>
        </a:p>
      </xdr:txBody>
    </xdr:sp>
    <xdr:clientData/>
  </xdr:twoCellAnchor>
  <xdr:twoCellAnchor>
    <xdr:from>
      <xdr:col>3</xdr:col>
      <xdr:colOff>133350</xdr:colOff>
      <xdr:row>0</xdr:row>
      <xdr:rowOff>0</xdr:rowOff>
    </xdr:from>
    <xdr:to>
      <xdr:col>7</xdr:col>
      <xdr:colOff>247650</xdr:colOff>
      <xdr:row>6</xdr:row>
      <xdr:rowOff>9525</xdr:rowOff>
    </xdr:to>
    <xdr:sp macro="" textlink="">
      <xdr:nvSpPr>
        <xdr:cNvPr id="3" name="Left Arrow Callout 2"/>
        <xdr:cNvSpPr/>
      </xdr:nvSpPr>
      <xdr:spPr>
        <a:xfrm>
          <a:off x="4819650" y="0"/>
          <a:ext cx="2933700" cy="1152525"/>
        </a:xfrm>
        <a:prstGeom prst="leftArrowCallout">
          <a:avLst>
            <a:gd name="adj1" fmla="val 25000"/>
            <a:gd name="adj2" fmla="val 25000"/>
            <a:gd name="adj3" fmla="val 25000"/>
            <a:gd name="adj4" fmla="val 8152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CA" sz="1100"/>
            <a:t>ALL</a:t>
          </a:r>
          <a:r>
            <a:rPr lang="en-CA" sz="1100" baseline="0"/>
            <a:t> TAs!</a:t>
          </a:r>
          <a:r>
            <a:rPr lang="en-CA" sz="1100"/>
            <a:t/>
          </a:r>
          <a:br>
            <a:rPr lang="en-CA" sz="1100"/>
          </a:br>
          <a:r>
            <a:rPr lang="en-CA" sz="1100"/>
            <a:t>To</a:t>
          </a:r>
          <a:r>
            <a:rPr lang="en-CA" sz="1100" baseline="0"/>
            <a:t> determine  how much your gross pay is supposed to be enter you Base Units in the green box.  The number next to the your type of position in Gray is your Official Gross Pay.</a:t>
          </a:r>
          <a:endParaRPr lang="en-CA" sz="1100"/>
        </a:p>
      </xdr:txBody>
    </xdr:sp>
    <xdr:clientData/>
  </xdr:twoCellAnchor>
  <xdr:twoCellAnchor>
    <xdr:from>
      <xdr:col>3</xdr:col>
      <xdr:colOff>47624</xdr:colOff>
      <xdr:row>7</xdr:row>
      <xdr:rowOff>38099</xdr:rowOff>
    </xdr:from>
    <xdr:to>
      <xdr:col>7</xdr:col>
      <xdr:colOff>247650</xdr:colOff>
      <xdr:row>12</xdr:row>
      <xdr:rowOff>85724</xdr:rowOff>
    </xdr:to>
    <xdr:sp macro="" textlink="">
      <xdr:nvSpPr>
        <xdr:cNvPr id="4" name="Left Arrow Callout 3"/>
        <xdr:cNvSpPr/>
      </xdr:nvSpPr>
      <xdr:spPr>
        <a:xfrm>
          <a:off x="4733924" y="1371599"/>
          <a:ext cx="3019426" cy="1381125"/>
        </a:xfrm>
        <a:prstGeom prst="leftArrowCallout">
          <a:avLst>
            <a:gd name="adj1" fmla="val 25000"/>
            <a:gd name="adj2" fmla="val 25000"/>
            <a:gd name="adj3" fmla="val 25000"/>
            <a:gd name="adj4" fmla="val 8239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Sessionals Instructors!</a:t>
          </a:r>
          <a:br>
            <a:rPr lang="en-CA" sz="1100">
              <a:solidFill>
                <a:schemeClr val="dk1"/>
              </a:solidFill>
              <a:effectLst/>
              <a:latin typeface="+mn-lt"/>
              <a:ea typeface="+mn-ea"/>
              <a:cs typeface="+mn-cs"/>
            </a:rPr>
          </a:br>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determine  how much your gross pay is supposed to be enter your weekly contact hours in the blue box. </a:t>
          </a:r>
          <a:endParaRPr lang="en-CA">
            <a:effectLst/>
          </a:endParaRPr>
        </a:p>
        <a:p>
          <a:pPr algn="l"/>
          <a:endParaRPr lang="en-CA" sz="1100"/>
        </a:p>
      </xdr:txBody>
    </xdr:sp>
    <xdr:clientData/>
  </xdr:twoCellAnchor>
  <xdr:twoCellAnchor>
    <xdr:from>
      <xdr:col>3</xdr:col>
      <xdr:colOff>0</xdr:colOff>
      <xdr:row>21</xdr:row>
      <xdr:rowOff>85725</xdr:rowOff>
    </xdr:from>
    <xdr:to>
      <xdr:col>4</xdr:col>
      <xdr:colOff>209550</xdr:colOff>
      <xdr:row>26</xdr:row>
      <xdr:rowOff>114300</xdr:rowOff>
    </xdr:to>
    <xdr:sp macro="" textlink="">
      <xdr:nvSpPr>
        <xdr:cNvPr id="5" name="Left Arrow Callout 4"/>
        <xdr:cNvSpPr/>
      </xdr:nvSpPr>
      <xdr:spPr>
        <a:xfrm>
          <a:off x="3524250" y="4848225"/>
          <a:ext cx="1552575" cy="1362075"/>
        </a:xfrm>
        <a:prstGeom prst="leftArrowCallout">
          <a:avLst>
            <a:gd name="adj1" fmla="val 25000"/>
            <a:gd name="adj2" fmla="val 28496"/>
            <a:gd name="adj3" fmla="val 25699"/>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If the Yello</a:t>
          </a:r>
          <a:r>
            <a:rPr lang="en-CA" sz="1100" baseline="0">
              <a:solidFill>
                <a:schemeClr val="dk1"/>
              </a:solidFill>
              <a:effectLst/>
              <a:latin typeface="+mn-lt"/>
              <a:ea typeface="+mn-ea"/>
              <a:cs typeface="+mn-cs"/>
            </a:rPr>
            <a:t>w box number is smaller than the Gray box number SFU has shorted your pay.</a:t>
          </a:r>
          <a:endParaRPr lang="en-CA">
            <a:effectLst/>
          </a:endParaRPr>
        </a:p>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 x14ac:dyDescent="0.25"/>
  <cols>
    <col min="1" max="1" width="101.28515625" customWidth="1"/>
  </cols>
  <sheetData>
    <row r="1" spans="1:1" ht="62.25" customHeight="1" x14ac:dyDescent="0.25">
      <c r="A1" s="29" t="s">
        <v>31</v>
      </c>
    </row>
    <row r="3" spans="1:1" ht="30" x14ac:dyDescent="0.25">
      <c r="A3" s="30" t="s">
        <v>23</v>
      </c>
    </row>
    <row r="5" spans="1:1" ht="75" x14ac:dyDescent="0.25">
      <c r="A5" s="31" t="s">
        <v>24</v>
      </c>
    </row>
    <row r="7" spans="1:1" ht="30" x14ac:dyDescent="0.25">
      <c r="A7" s="32"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8.7109375" customWidth="1"/>
    <col min="2" max="2" width="19.5703125" customWidth="1"/>
    <col min="3" max="3" width="16.42578125" customWidth="1"/>
    <col min="4" max="4" width="18.140625" customWidth="1"/>
  </cols>
  <sheetData>
    <row r="1" spans="1:4" ht="22.5" customHeight="1" x14ac:dyDescent="0.25">
      <c r="A1" s="4" t="s">
        <v>4</v>
      </c>
      <c r="B1" s="5" t="s">
        <v>7</v>
      </c>
      <c r="C1" s="5" t="s">
        <v>12</v>
      </c>
      <c r="D1" s="5"/>
    </row>
    <row r="2" spans="1:4" x14ac:dyDescent="0.25">
      <c r="A2" s="2">
        <v>4.17</v>
      </c>
      <c r="B2" s="15" t="s">
        <v>10</v>
      </c>
      <c r="C2" s="16">
        <f>(((A2-0.17)*934)+((A2-0.17)*129)+159)</f>
        <v>4411</v>
      </c>
    </row>
    <row r="3" spans="1:4" x14ac:dyDescent="0.25">
      <c r="B3" s="17" t="s">
        <v>9</v>
      </c>
      <c r="C3" s="18">
        <f>(((A2-0.17)*934)+((A2-0.17)*326)+159)</f>
        <v>5199</v>
      </c>
    </row>
    <row r="4" spans="1:4" x14ac:dyDescent="0.25">
      <c r="B4" s="15" t="s">
        <v>8</v>
      </c>
      <c r="C4" s="16">
        <f>(((A2-0.17)*934)+159)</f>
        <v>3895</v>
      </c>
    </row>
    <row r="5" spans="1:4" x14ac:dyDescent="0.25">
      <c r="B5" s="17" t="s">
        <v>11</v>
      </c>
      <c r="C5" s="18">
        <f>(((A2-0.17)*934)+159)</f>
        <v>3895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41048</v>
      </c>
    </row>
    <row r="15" spans="1:4" x14ac:dyDescent="0.25">
      <c r="A15">
        <v>2</v>
      </c>
      <c r="B15" s="10">
        <v>41062</v>
      </c>
    </row>
    <row r="16" spans="1:4" x14ac:dyDescent="0.25">
      <c r="A16">
        <v>3</v>
      </c>
      <c r="B16" s="10">
        <v>41076</v>
      </c>
    </row>
    <row r="17" spans="1:3" x14ac:dyDescent="0.25">
      <c r="A17">
        <v>4</v>
      </c>
      <c r="B17" s="10">
        <v>41090</v>
      </c>
    </row>
    <row r="18" spans="1:3" x14ac:dyDescent="0.25">
      <c r="A18">
        <v>5</v>
      </c>
      <c r="B18" s="10">
        <v>41104</v>
      </c>
    </row>
    <row r="19" spans="1:3" x14ac:dyDescent="0.25">
      <c r="A19">
        <v>6</v>
      </c>
      <c r="B19" s="10">
        <v>41118</v>
      </c>
    </row>
    <row r="20" spans="1:3" x14ac:dyDescent="0.25">
      <c r="A20">
        <v>7</v>
      </c>
      <c r="B20" s="10">
        <v>41132</v>
      </c>
    </row>
    <row r="21" spans="1:3" x14ac:dyDescent="0.25">
      <c r="A21">
        <v>8</v>
      </c>
      <c r="B21" s="10">
        <v>41146</v>
      </c>
    </row>
    <row r="22" spans="1:3" x14ac:dyDescent="0.25">
      <c r="B22" s="10"/>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6.7109375" customWidth="1"/>
    <col min="2" max="2" width="20.140625" customWidth="1"/>
    <col min="3" max="3" width="16" customWidth="1"/>
    <col min="4" max="4" width="20.140625" customWidth="1"/>
  </cols>
  <sheetData>
    <row r="1" spans="1:4" ht="30" x14ac:dyDescent="0.25">
      <c r="A1" s="4" t="s">
        <v>4</v>
      </c>
      <c r="B1" s="5" t="s">
        <v>7</v>
      </c>
      <c r="C1" s="5" t="s">
        <v>12</v>
      </c>
      <c r="D1" s="5"/>
    </row>
    <row r="2" spans="1:4" x14ac:dyDescent="0.25">
      <c r="A2" s="2">
        <v>4.17</v>
      </c>
      <c r="B2" s="15" t="s">
        <v>10</v>
      </c>
      <c r="C2" s="16">
        <f>(((A2-0.17)*934)+((A2-0.17)*129)+159)</f>
        <v>4411</v>
      </c>
    </row>
    <row r="3" spans="1:4" x14ac:dyDescent="0.25">
      <c r="B3" s="17" t="s">
        <v>9</v>
      </c>
      <c r="C3" s="18">
        <f>(((A2-0.17)*934)+((A2-0.17)*326)+159)</f>
        <v>5199</v>
      </c>
    </row>
    <row r="4" spans="1:4" x14ac:dyDescent="0.25">
      <c r="B4" s="15" t="s">
        <v>8</v>
      </c>
      <c r="C4" s="16">
        <f>(((A2-0.17)*934)+159)</f>
        <v>3895</v>
      </c>
    </row>
    <row r="5" spans="1:4" x14ac:dyDescent="0.25">
      <c r="B5" s="17" t="s">
        <v>11</v>
      </c>
      <c r="C5" s="18">
        <f>(((A2-0.17)*934)+159)</f>
        <v>3895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40922</v>
      </c>
    </row>
    <row r="15" spans="1:4" x14ac:dyDescent="0.25">
      <c r="A15">
        <v>2</v>
      </c>
      <c r="B15" s="10">
        <v>40936</v>
      </c>
    </row>
    <row r="16" spans="1:4" x14ac:dyDescent="0.25">
      <c r="A16">
        <v>3</v>
      </c>
      <c r="B16" s="10">
        <v>40950</v>
      </c>
    </row>
    <row r="17" spans="1:3" x14ac:dyDescent="0.25">
      <c r="A17">
        <v>4</v>
      </c>
      <c r="B17" s="10">
        <v>40964</v>
      </c>
    </row>
    <row r="18" spans="1:3" x14ac:dyDescent="0.25">
      <c r="A18">
        <v>5</v>
      </c>
      <c r="B18" s="10">
        <v>40978</v>
      </c>
    </row>
    <row r="19" spans="1:3" x14ac:dyDescent="0.25">
      <c r="A19">
        <v>6</v>
      </c>
      <c r="B19" s="10">
        <v>40992</v>
      </c>
    </row>
    <row r="20" spans="1:3" x14ac:dyDescent="0.25">
      <c r="A20">
        <v>7</v>
      </c>
      <c r="B20" s="10">
        <v>41006</v>
      </c>
    </row>
    <row r="21" spans="1:3" x14ac:dyDescent="0.25">
      <c r="A21">
        <v>8</v>
      </c>
      <c r="B21" s="10">
        <v>41020</v>
      </c>
    </row>
    <row r="22" spans="1:3" x14ac:dyDescent="0.25">
      <c r="A22">
        <v>9</v>
      </c>
      <c r="B22" s="10">
        <v>41034</v>
      </c>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4.5703125" customWidth="1"/>
    <col min="2" max="2" width="15.5703125" customWidth="1"/>
    <col min="3" max="3" width="17.7109375" customWidth="1"/>
    <col min="5" max="5" width="18.42578125" customWidth="1"/>
  </cols>
  <sheetData>
    <row r="1" spans="1:4" ht="24" customHeight="1" x14ac:dyDescent="0.25">
      <c r="A1" s="4" t="s">
        <v>4</v>
      </c>
      <c r="B1" s="5" t="s">
        <v>7</v>
      </c>
      <c r="C1" s="5" t="s">
        <v>12</v>
      </c>
      <c r="D1" s="5"/>
    </row>
    <row r="2" spans="1:4" ht="16.5" customHeight="1" x14ac:dyDescent="0.25">
      <c r="A2" s="2">
        <v>4.17</v>
      </c>
      <c r="B2" s="15" t="s">
        <v>10</v>
      </c>
      <c r="C2" s="16">
        <f>(((A2-0.17)*934)+((A2-0.17)*129)+159)</f>
        <v>4411</v>
      </c>
    </row>
    <row r="3" spans="1:4" ht="17.25" customHeight="1" x14ac:dyDescent="0.25">
      <c r="B3" s="17" t="s">
        <v>9</v>
      </c>
      <c r="C3" s="18">
        <f>(((A2-0.17)*934)+((A2-0.17)*326)+159)</f>
        <v>5199</v>
      </c>
    </row>
    <row r="4" spans="1:4" ht="15.75" customHeight="1" x14ac:dyDescent="0.25">
      <c r="B4" s="15" t="s">
        <v>8</v>
      </c>
      <c r="C4" s="16">
        <f>(((A2-0.17)*934)+159)</f>
        <v>3895</v>
      </c>
    </row>
    <row r="5" spans="1:4" ht="15" customHeight="1" x14ac:dyDescent="0.25">
      <c r="B5" s="17" t="s">
        <v>11</v>
      </c>
      <c r="C5" s="18">
        <f>(((A2-0.17)*934)+159)</f>
        <v>3895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52.5" customHeight="1" x14ac:dyDescent="0.25">
      <c r="A13" s="4" t="s">
        <v>3</v>
      </c>
      <c r="B13" s="5" t="s">
        <v>16</v>
      </c>
      <c r="C13" s="5" t="s">
        <v>22</v>
      </c>
    </row>
    <row r="14" spans="1:4" x14ac:dyDescent="0.25">
      <c r="A14">
        <v>1</v>
      </c>
      <c r="B14" s="10">
        <v>40796</v>
      </c>
    </row>
    <row r="15" spans="1:4" x14ac:dyDescent="0.25">
      <c r="A15">
        <v>2</v>
      </c>
      <c r="B15" s="10">
        <v>40810</v>
      </c>
    </row>
    <row r="16" spans="1:4" x14ac:dyDescent="0.25">
      <c r="A16">
        <v>3</v>
      </c>
      <c r="B16" s="10">
        <v>40824</v>
      </c>
    </row>
    <row r="17" spans="1:3" x14ac:dyDescent="0.25">
      <c r="A17">
        <v>4</v>
      </c>
      <c r="B17" s="10">
        <v>40838</v>
      </c>
    </row>
    <row r="18" spans="1:3" x14ac:dyDescent="0.25">
      <c r="A18">
        <v>5</v>
      </c>
      <c r="B18" s="10">
        <v>40852</v>
      </c>
    </row>
    <row r="19" spans="1:3" x14ac:dyDescent="0.25">
      <c r="A19">
        <v>6</v>
      </c>
      <c r="B19" s="10">
        <v>40866</v>
      </c>
    </row>
    <row r="20" spans="1:3" x14ac:dyDescent="0.25">
      <c r="A20">
        <v>7</v>
      </c>
      <c r="B20" s="10">
        <v>40880</v>
      </c>
    </row>
    <row r="21" spans="1:3" x14ac:dyDescent="0.25">
      <c r="A21">
        <v>8</v>
      </c>
      <c r="B21" s="10">
        <v>40894</v>
      </c>
    </row>
    <row r="22" spans="1:3" x14ac:dyDescent="0.25">
      <c r="A22">
        <v>9</v>
      </c>
      <c r="B22" s="10">
        <v>40908</v>
      </c>
    </row>
    <row r="24" spans="1:3" ht="30" x14ac:dyDescent="0.25">
      <c r="B24" s="3" t="s">
        <v>17</v>
      </c>
      <c r="C24" s="11">
        <f>SUM(C14:C23)</f>
        <v>0</v>
      </c>
    </row>
    <row r="25" spans="1:3" ht="45" x14ac:dyDescent="0.25">
      <c r="B25" s="1" t="s">
        <v>19</v>
      </c>
      <c r="C25" s="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7.85546875" customWidth="1"/>
    <col min="2" max="2" width="18" customWidth="1"/>
    <col min="3" max="3" width="19.28515625" customWidth="1"/>
    <col min="4" max="4" width="19.140625" customWidth="1"/>
  </cols>
  <sheetData>
    <row r="1" spans="1:4" x14ac:dyDescent="0.25">
      <c r="A1" s="4" t="s">
        <v>4</v>
      </c>
      <c r="B1" s="5" t="s">
        <v>7</v>
      </c>
      <c r="C1" s="5" t="s">
        <v>12</v>
      </c>
      <c r="D1" s="5"/>
    </row>
    <row r="2" spans="1:4" x14ac:dyDescent="0.25">
      <c r="A2" s="2">
        <v>4.17</v>
      </c>
      <c r="B2" s="15" t="s">
        <v>10</v>
      </c>
      <c r="C2" s="16">
        <f>(((A2-0.17)*934)+((A2-0.17)*129)+159)</f>
        <v>4411</v>
      </c>
    </row>
    <row r="3" spans="1:4" x14ac:dyDescent="0.25">
      <c r="B3" s="17" t="s">
        <v>9</v>
      </c>
      <c r="C3" s="18">
        <f>(((A2-0.17)*934)+((A2-0.17)*326)+159)</f>
        <v>5199</v>
      </c>
    </row>
    <row r="4" spans="1:4" x14ac:dyDescent="0.25">
      <c r="B4" s="15" t="s">
        <v>8</v>
      </c>
      <c r="C4" s="16">
        <f>(((A2-0.17)*934)+159)</f>
        <v>3895</v>
      </c>
    </row>
    <row r="5" spans="1:4" x14ac:dyDescent="0.25">
      <c r="B5" s="17" t="s">
        <v>11</v>
      </c>
      <c r="C5" s="18">
        <f>(((A2-0.17)*934)+159)</f>
        <v>3895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40684</v>
      </c>
    </row>
    <row r="15" spans="1:4" x14ac:dyDescent="0.25">
      <c r="A15">
        <v>2</v>
      </c>
      <c r="B15" s="10">
        <v>40698</v>
      </c>
    </row>
    <row r="16" spans="1:4" x14ac:dyDescent="0.25">
      <c r="A16">
        <v>3</v>
      </c>
      <c r="B16" s="10">
        <v>40712</v>
      </c>
    </row>
    <row r="17" spans="1:3" x14ac:dyDescent="0.25">
      <c r="A17">
        <v>4</v>
      </c>
      <c r="B17" s="10">
        <v>40726</v>
      </c>
    </row>
    <row r="18" spans="1:3" x14ac:dyDescent="0.25">
      <c r="A18">
        <v>5</v>
      </c>
      <c r="B18" s="10">
        <v>40740</v>
      </c>
    </row>
    <row r="19" spans="1:3" x14ac:dyDescent="0.25">
      <c r="A19">
        <v>6</v>
      </c>
      <c r="B19" s="10">
        <v>40754</v>
      </c>
    </row>
    <row r="20" spans="1:3" x14ac:dyDescent="0.25">
      <c r="A20">
        <v>7</v>
      </c>
      <c r="B20" s="10">
        <v>40768</v>
      </c>
    </row>
    <row r="21" spans="1:3" x14ac:dyDescent="0.25">
      <c r="A21">
        <v>8</v>
      </c>
      <c r="B21" s="10">
        <v>40782</v>
      </c>
    </row>
    <row r="22" spans="1:3" x14ac:dyDescent="0.25">
      <c r="B22" s="10"/>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20" customWidth="1"/>
    <col min="2" max="2" width="18.5703125" customWidth="1"/>
    <col min="3" max="3" width="21.5703125" customWidth="1"/>
    <col min="4" max="4" width="20.7109375" customWidth="1"/>
  </cols>
  <sheetData>
    <row r="1" spans="1:4" x14ac:dyDescent="0.25">
      <c r="A1" s="4" t="s">
        <v>4</v>
      </c>
      <c r="B1" s="5" t="s">
        <v>7</v>
      </c>
      <c r="C1" s="5" t="s">
        <v>12</v>
      </c>
      <c r="D1" s="5"/>
    </row>
    <row r="2" spans="1:4" x14ac:dyDescent="0.25">
      <c r="A2" s="2">
        <v>4.17</v>
      </c>
      <c r="B2" s="15" t="s">
        <v>10</v>
      </c>
      <c r="C2" s="16">
        <f>(((A2-0.17)*934)+((A2-0.17)*129)+159)</f>
        <v>4411</v>
      </c>
    </row>
    <row r="3" spans="1:4" x14ac:dyDescent="0.25">
      <c r="B3" s="17" t="s">
        <v>9</v>
      </c>
      <c r="C3" s="18">
        <f>(((A2-0.17)*934)+((A2-0.17)*326)+159)</f>
        <v>5199</v>
      </c>
    </row>
    <row r="4" spans="1:4" x14ac:dyDescent="0.25">
      <c r="B4" s="15" t="s">
        <v>8</v>
      </c>
      <c r="C4" s="16">
        <f>(((A2-0.17)*934)+159)</f>
        <v>3895</v>
      </c>
    </row>
    <row r="5" spans="1:4" x14ac:dyDescent="0.25">
      <c r="B5" s="17" t="s">
        <v>11</v>
      </c>
      <c r="C5" s="18">
        <f>(((A2-0.17)*934)+159)</f>
        <v>3895</v>
      </c>
    </row>
    <row r="6" spans="1:4" x14ac:dyDescent="0.25">
      <c r="B6" s="5"/>
    </row>
    <row r="7" spans="1:4" x14ac:dyDescent="0.25">
      <c r="B7" s="5"/>
    </row>
    <row r="8" spans="1:4"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v>40558</v>
      </c>
    </row>
    <row r="15" spans="1:4" x14ac:dyDescent="0.25">
      <c r="A15">
        <v>2</v>
      </c>
      <c r="B15" s="10">
        <v>40572</v>
      </c>
    </row>
    <row r="16" spans="1:4" x14ac:dyDescent="0.25">
      <c r="A16">
        <v>3</v>
      </c>
      <c r="B16" s="10">
        <v>40586</v>
      </c>
    </row>
    <row r="17" spans="1:3" x14ac:dyDescent="0.25">
      <c r="A17">
        <v>4</v>
      </c>
      <c r="B17" s="10">
        <v>40600</v>
      </c>
    </row>
    <row r="18" spans="1:3" x14ac:dyDescent="0.25">
      <c r="A18">
        <v>5</v>
      </c>
      <c r="B18" s="10">
        <v>40614</v>
      </c>
    </row>
    <row r="19" spans="1:3" x14ac:dyDescent="0.25">
      <c r="A19">
        <v>6</v>
      </c>
      <c r="B19" s="10">
        <v>40628</v>
      </c>
    </row>
    <row r="20" spans="1:3" x14ac:dyDescent="0.25">
      <c r="A20">
        <v>7</v>
      </c>
      <c r="B20" s="10">
        <v>40642</v>
      </c>
    </row>
    <row r="21" spans="1:3" x14ac:dyDescent="0.25">
      <c r="A21">
        <v>8</v>
      </c>
      <c r="B21" s="10">
        <v>40656</v>
      </c>
    </row>
    <row r="22" spans="1:3" x14ac:dyDescent="0.25">
      <c r="A22">
        <v>9</v>
      </c>
      <c r="B22" s="10">
        <v>40670</v>
      </c>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8.28515625" customWidth="1"/>
    <col min="2" max="2" width="21.42578125" customWidth="1"/>
    <col min="3" max="3" width="20.5703125" customWidth="1"/>
    <col min="4" max="4" width="21.140625" customWidth="1"/>
  </cols>
  <sheetData>
    <row r="1" spans="1:4" x14ac:dyDescent="0.25">
      <c r="A1" s="4" t="s">
        <v>4</v>
      </c>
      <c r="B1" s="5" t="s">
        <v>7</v>
      </c>
      <c r="C1" s="5" t="s">
        <v>12</v>
      </c>
      <c r="D1" s="5"/>
    </row>
    <row r="2" spans="1:4" x14ac:dyDescent="0.25">
      <c r="A2" s="2">
        <v>4.17</v>
      </c>
      <c r="B2" s="15" t="s">
        <v>10</v>
      </c>
      <c r="C2" s="16">
        <f>(((A2-0.17)*934)+((A2-0.17)*129)+159)</f>
        <v>4411</v>
      </c>
    </row>
    <row r="3" spans="1:4" x14ac:dyDescent="0.25">
      <c r="B3" s="17" t="s">
        <v>9</v>
      </c>
      <c r="C3" s="18">
        <f>(((A2-0.17)*934)+((A2-0.17)*326)+159)</f>
        <v>5199</v>
      </c>
    </row>
    <row r="4" spans="1:4" x14ac:dyDescent="0.25">
      <c r="B4" s="15" t="s">
        <v>8</v>
      </c>
      <c r="C4" s="16">
        <f>(((A2-0.17)*934)+159)</f>
        <v>3895</v>
      </c>
    </row>
    <row r="5" spans="1:4" x14ac:dyDescent="0.25">
      <c r="B5" s="17" t="s">
        <v>11</v>
      </c>
      <c r="C5" s="18">
        <f>(((A2-0.17)*934)+159)</f>
        <v>3895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row>
    <row r="15" spans="1:4" x14ac:dyDescent="0.25">
      <c r="A15">
        <v>2</v>
      </c>
      <c r="B15" s="10">
        <v>40446</v>
      </c>
    </row>
    <row r="16" spans="1:4" x14ac:dyDescent="0.25">
      <c r="A16">
        <v>3</v>
      </c>
      <c r="B16" s="10">
        <v>40460</v>
      </c>
    </row>
    <row r="17" spans="1:3" x14ac:dyDescent="0.25">
      <c r="A17">
        <v>4</v>
      </c>
      <c r="B17" s="10">
        <v>40474</v>
      </c>
    </row>
    <row r="18" spans="1:3" x14ac:dyDescent="0.25">
      <c r="A18">
        <v>5</v>
      </c>
      <c r="B18" s="10">
        <v>40488</v>
      </c>
    </row>
    <row r="19" spans="1:3" x14ac:dyDescent="0.25">
      <c r="A19">
        <v>6</v>
      </c>
      <c r="B19" s="10">
        <v>40502</v>
      </c>
    </row>
    <row r="20" spans="1:3" x14ac:dyDescent="0.25">
      <c r="A20">
        <v>7</v>
      </c>
      <c r="B20" s="10">
        <v>40516</v>
      </c>
    </row>
    <row r="21" spans="1:3" x14ac:dyDescent="0.25">
      <c r="A21">
        <v>8</v>
      </c>
      <c r="B21" s="10">
        <v>40530</v>
      </c>
    </row>
    <row r="22" spans="1:3" x14ac:dyDescent="0.25">
      <c r="A22">
        <v>9</v>
      </c>
      <c r="B22" s="10">
        <v>40544</v>
      </c>
    </row>
    <row r="24" spans="1:3" x14ac:dyDescent="0.25">
      <c r="B24" s="3" t="s">
        <v>17</v>
      </c>
      <c r="C24" s="11">
        <f>SUM(C14:C23)</f>
        <v>0</v>
      </c>
    </row>
    <row r="25" spans="1:3" ht="30" x14ac:dyDescent="0.25">
      <c r="B25" s="1" t="s">
        <v>19</v>
      </c>
      <c r="C2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73.140625" customWidth="1"/>
  </cols>
  <sheetData>
    <row r="1" spans="1:1" ht="45" x14ac:dyDescent="0.25">
      <c r="A1"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16" sqref="D16"/>
    </sheetView>
  </sheetViews>
  <sheetFormatPr defaultRowHeight="15" x14ac:dyDescent="0.25"/>
  <cols>
    <col min="1" max="1" width="18.42578125" customWidth="1"/>
    <col min="2" max="2" width="17.28515625" customWidth="1"/>
    <col min="3" max="3" width="28" customWidth="1"/>
    <col min="4" max="4" width="34.42578125" customWidth="1"/>
    <col min="5" max="5" width="26.5703125" customWidth="1"/>
    <col min="6" max="6" width="11.28515625" customWidth="1"/>
    <col min="7" max="7" width="12.42578125" customWidth="1"/>
  </cols>
  <sheetData>
    <row r="1" spans="1:8" ht="81" customHeight="1" x14ac:dyDescent="0.25">
      <c r="A1" s="1" t="s">
        <v>26</v>
      </c>
      <c r="B1" s="1" t="s">
        <v>18</v>
      </c>
      <c r="C1" s="1" t="s">
        <v>1</v>
      </c>
      <c r="D1" s="23" t="s">
        <v>19</v>
      </c>
      <c r="E1" s="24" t="s">
        <v>17</v>
      </c>
      <c r="G1" s="1"/>
      <c r="H1" s="1"/>
    </row>
    <row r="2" spans="1:8" x14ac:dyDescent="0.25">
      <c r="A2" s="1" t="s">
        <v>32</v>
      </c>
      <c r="B2" s="1" t="s">
        <v>20</v>
      </c>
      <c r="C2" s="1">
        <v>4.17</v>
      </c>
      <c r="D2" s="25">
        <v>4593</v>
      </c>
      <c r="E2" s="27">
        <v>4411.08</v>
      </c>
      <c r="F2" s="1"/>
      <c r="G2" s="1"/>
      <c r="H2" s="1"/>
    </row>
    <row r="3" spans="1:8" x14ac:dyDescent="0.25">
      <c r="A3" s="1" t="s">
        <v>33</v>
      </c>
      <c r="B3" s="1" t="s">
        <v>29</v>
      </c>
      <c r="C3" s="1">
        <v>3.17</v>
      </c>
      <c r="D3" s="26"/>
      <c r="E3" s="28"/>
      <c r="G3" s="1"/>
      <c r="H3" s="1"/>
    </row>
    <row r="4" spans="1:8" x14ac:dyDescent="0.25">
      <c r="A4" s="1"/>
      <c r="B4" s="1"/>
      <c r="C4" s="1"/>
      <c r="D4" s="26"/>
      <c r="E4" s="28"/>
      <c r="F4" s="1"/>
      <c r="G4" s="1"/>
      <c r="H4" s="1"/>
    </row>
    <row r="5" spans="1:8" x14ac:dyDescent="0.25">
      <c r="A5" s="1"/>
      <c r="B5" s="1"/>
      <c r="C5" s="1"/>
      <c r="D5" s="26"/>
      <c r="E5" s="28"/>
      <c r="F5" s="1"/>
      <c r="G5" s="1"/>
      <c r="H5" s="1"/>
    </row>
    <row r="6" spans="1:8" x14ac:dyDescent="0.25">
      <c r="A6" s="1"/>
      <c r="B6" s="1"/>
      <c r="C6" s="1" t="s">
        <v>0</v>
      </c>
      <c r="D6" s="25">
        <f>SUM(D2:D5)</f>
        <v>4593</v>
      </c>
      <c r="E6" s="28">
        <f>SUM(E2:E5)</f>
        <v>4411.08</v>
      </c>
      <c r="G6" s="1"/>
      <c r="H6" s="1"/>
    </row>
    <row r="7" spans="1:8" x14ac:dyDescent="0.25">
      <c r="A7" s="1"/>
      <c r="B7" s="1"/>
      <c r="C7" s="1"/>
      <c r="D7" s="1"/>
      <c r="E7" s="1"/>
      <c r="F7" s="1"/>
      <c r="H7" s="1"/>
    </row>
    <row r="8" spans="1:8" x14ac:dyDescent="0.25">
      <c r="A8" s="1"/>
      <c r="B8" s="1"/>
      <c r="C8" s="1"/>
      <c r="D8" s="1"/>
      <c r="E8" s="1"/>
      <c r="F8" s="1"/>
      <c r="G8" s="1"/>
      <c r="H8" s="1"/>
    </row>
    <row r="9" spans="1:8" ht="30" x14ac:dyDescent="0.25">
      <c r="A9" s="1"/>
      <c r="B9" s="1"/>
      <c r="C9" s="1" t="s">
        <v>27</v>
      </c>
      <c r="D9" s="1"/>
      <c r="E9" s="1"/>
      <c r="F9" s="1"/>
      <c r="G9" s="1"/>
      <c r="H9" s="1"/>
    </row>
    <row r="10" spans="1:8" ht="60" x14ac:dyDescent="0.25">
      <c r="A10" s="1"/>
      <c r="B10" s="1" t="s">
        <v>21</v>
      </c>
      <c r="C10" s="13">
        <f>E6-D6</f>
        <v>-181.92000000000007</v>
      </c>
      <c r="D10" s="14" t="s">
        <v>2</v>
      </c>
      <c r="E10" s="1"/>
      <c r="F10" s="1"/>
      <c r="G10" s="1"/>
      <c r="H10" s="1"/>
    </row>
    <row r="11" spans="1:8" x14ac:dyDescent="0.25">
      <c r="A11" s="1"/>
      <c r="B11" s="1"/>
      <c r="C11" s="1"/>
      <c r="D11" s="1"/>
      <c r="E11" s="1"/>
      <c r="F11" s="1"/>
      <c r="G11" s="1"/>
      <c r="H1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3" sqref="A3"/>
    </sheetView>
  </sheetViews>
  <sheetFormatPr defaultRowHeight="15" x14ac:dyDescent="0.25"/>
  <cols>
    <col min="1" max="1" width="13.140625" customWidth="1"/>
    <col min="2" max="2" width="24.140625" customWidth="1"/>
    <col min="3" max="3" width="21" customWidth="1"/>
    <col min="4" max="4" width="14.85546875" customWidth="1"/>
  </cols>
  <sheetData>
    <row r="1" spans="1:4" x14ac:dyDescent="0.25">
      <c r="A1" s="4" t="s">
        <v>4</v>
      </c>
      <c r="B1" s="5" t="s">
        <v>7</v>
      </c>
      <c r="C1" s="5" t="s">
        <v>12</v>
      </c>
      <c r="D1" s="5"/>
    </row>
    <row r="2" spans="1:4" x14ac:dyDescent="0.25">
      <c r="A2" s="2">
        <v>5.17</v>
      </c>
      <c r="B2" s="15" t="s">
        <v>10</v>
      </c>
      <c r="C2" s="16">
        <f>(((A2-0.17)*972)+((A2-0.17)*135)+165)</f>
        <v>5700</v>
      </c>
    </row>
    <row r="3" spans="1:4" x14ac:dyDescent="0.25">
      <c r="B3" s="17" t="s">
        <v>9</v>
      </c>
      <c r="C3" s="18">
        <f>(((A2-0.17)*972)+((A2-0.17)*340)+165)</f>
        <v>6725</v>
      </c>
    </row>
    <row r="4" spans="1:4" x14ac:dyDescent="0.25">
      <c r="B4" s="15" t="s">
        <v>8</v>
      </c>
      <c r="C4" s="16">
        <f>(((A2-0.17)*972)+165)</f>
        <v>5025</v>
      </c>
    </row>
    <row r="5" spans="1:4" x14ac:dyDescent="0.25">
      <c r="B5" s="17" t="s">
        <v>11</v>
      </c>
      <c r="C5" s="18">
        <f>(((A2-0.17)*972)+165)</f>
        <v>5025</v>
      </c>
    </row>
    <row r="6" spans="1:4" x14ac:dyDescent="0.25">
      <c r="B6" s="5"/>
    </row>
    <row r="7" spans="1:4" x14ac:dyDescent="0.25">
      <c r="B7" s="5"/>
    </row>
    <row r="8" spans="1:4" ht="45"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v>41902</v>
      </c>
    </row>
    <row r="15" spans="1:4" x14ac:dyDescent="0.25">
      <c r="A15">
        <v>2</v>
      </c>
      <c r="B15" s="10">
        <v>41916</v>
      </c>
    </row>
    <row r="16" spans="1:4" x14ac:dyDescent="0.25">
      <c r="A16">
        <v>3</v>
      </c>
      <c r="B16" s="10">
        <v>41930</v>
      </c>
    </row>
    <row r="17" spans="1:3" x14ac:dyDescent="0.25">
      <c r="A17">
        <v>4</v>
      </c>
      <c r="B17" s="10">
        <v>41944</v>
      </c>
    </row>
    <row r="18" spans="1:3" x14ac:dyDescent="0.25">
      <c r="A18">
        <v>5</v>
      </c>
      <c r="B18" s="10">
        <v>41958</v>
      </c>
    </row>
    <row r="19" spans="1:3" x14ac:dyDescent="0.25">
      <c r="A19">
        <v>6</v>
      </c>
      <c r="B19" s="10">
        <v>41972</v>
      </c>
    </row>
    <row r="20" spans="1:3" x14ac:dyDescent="0.25">
      <c r="A20">
        <v>7</v>
      </c>
      <c r="B20" s="10">
        <v>41986</v>
      </c>
    </row>
    <row r="21" spans="1:3" x14ac:dyDescent="0.25">
      <c r="A21">
        <v>8</v>
      </c>
      <c r="B21" s="10">
        <v>42000</v>
      </c>
    </row>
    <row r="22" spans="1:3" x14ac:dyDescent="0.25">
      <c r="A22">
        <v>9</v>
      </c>
      <c r="B22" s="10">
        <v>41649</v>
      </c>
    </row>
    <row r="24" spans="1:3" x14ac:dyDescent="0.25">
      <c r="B24" s="3" t="s">
        <v>17</v>
      </c>
      <c r="C24" s="11">
        <f>SUM(C14:C23)</f>
        <v>0</v>
      </c>
    </row>
    <row r="25" spans="1:3" ht="30" x14ac:dyDescent="0.25">
      <c r="B25" s="1" t="s">
        <v>19</v>
      </c>
      <c r="C25"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3.140625" customWidth="1"/>
    <col min="2" max="2" width="24.140625" customWidth="1"/>
    <col min="3" max="3" width="21" customWidth="1"/>
    <col min="4" max="4" width="14.85546875" customWidth="1"/>
  </cols>
  <sheetData>
    <row r="1" spans="1:4" x14ac:dyDescent="0.25">
      <c r="A1" s="4" t="s">
        <v>4</v>
      </c>
      <c r="B1" s="5" t="s">
        <v>7</v>
      </c>
      <c r="C1" s="5" t="s">
        <v>12</v>
      </c>
      <c r="D1" s="5"/>
    </row>
    <row r="2" spans="1:4" x14ac:dyDescent="0.25">
      <c r="A2" s="2">
        <v>5.17</v>
      </c>
      <c r="B2" s="15" t="s">
        <v>10</v>
      </c>
      <c r="C2" s="16">
        <f>(((A2-0.17)*972)+((A2-0.17)*135)+165)</f>
        <v>5700</v>
      </c>
    </row>
    <row r="3" spans="1:4" x14ac:dyDescent="0.25">
      <c r="B3" s="17" t="s">
        <v>9</v>
      </c>
      <c r="C3" s="18">
        <f>(((A2-0.17)*972)+((A2-0.17)*340)+165)</f>
        <v>6725</v>
      </c>
    </row>
    <row r="4" spans="1:4" x14ac:dyDescent="0.25">
      <c r="B4" s="15" t="s">
        <v>8</v>
      </c>
      <c r="C4" s="16">
        <f>(((A2-0.17)*972)+165)</f>
        <v>5025</v>
      </c>
    </row>
    <row r="5" spans="1:4" x14ac:dyDescent="0.25">
      <c r="B5" s="17" t="s">
        <v>11</v>
      </c>
      <c r="C5" s="18">
        <f>(((A2-0.17)*972)+165)</f>
        <v>5025</v>
      </c>
    </row>
    <row r="6" spans="1:4" x14ac:dyDescent="0.25">
      <c r="B6" s="5"/>
    </row>
    <row r="7" spans="1:4" x14ac:dyDescent="0.25">
      <c r="B7" s="5"/>
    </row>
    <row r="8" spans="1:4" ht="45"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v>41776</v>
      </c>
    </row>
    <row r="15" spans="1:4" x14ac:dyDescent="0.25">
      <c r="A15">
        <v>2</v>
      </c>
      <c r="B15" s="10">
        <v>41790</v>
      </c>
    </row>
    <row r="16" spans="1:4" x14ac:dyDescent="0.25">
      <c r="A16">
        <v>3</v>
      </c>
      <c r="B16" s="10">
        <v>41804</v>
      </c>
    </row>
    <row r="17" spans="1:3" x14ac:dyDescent="0.25">
      <c r="A17">
        <v>4</v>
      </c>
      <c r="B17" s="10">
        <v>41818</v>
      </c>
    </row>
    <row r="18" spans="1:3" x14ac:dyDescent="0.25">
      <c r="A18">
        <v>5</v>
      </c>
      <c r="B18" s="10">
        <v>41832</v>
      </c>
    </row>
    <row r="19" spans="1:3" x14ac:dyDescent="0.25">
      <c r="A19">
        <v>6</v>
      </c>
      <c r="B19" s="10">
        <v>41846</v>
      </c>
    </row>
    <row r="20" spans="1:3" x14ac:dyDescent="0.25">
      <c r="A20">
        <v>7</v>
      </c>
      <c r="B20" s="10">
        <v>41860</v>
      </c>
    </row>
    <row r="21" spans="1:3" x14ac:dyDescent="0.25">
      <c r="A21">
        <v>8</v>
      </c>
      <c r="B21" s="10">
        <v>41874</v>
      </c>
    </row>
    <row r="22" spans="1:3" x14ac:dyDescent="0.25">
      <c r="A22">
        <v>9</v>
      </c>
      <c r="B22" s="10">
        <v>41888</v>
      </c>
    </row>
    <row r="24" spans="1:3" x14ac:dyDescent="0.25">
      <c r="B24" s="3" t="s">
        <v>17</v>
      </c>
      <c r="C24" s="11">
        <f>SUM(C14:C23)</f>
        <v>0</v>
      </c>
    </row>
    <row r="25" spans="1:3" ht="30" x14ac:dyDescent="0.25">
      <c r="B25" s="1" t="s">
        <v>19</v>
      </c>
      <c r="C25" s="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3.140625" customWidth="1"/>
    <col min="2" max="2" width="24.140625" customWidth="1"/>
    <col min="3" max="3" width="21" customWidth="1"/>
    <col min="4" max="4" width="14.85546875" customWidth="1"/>
  </cols>
  <sheetData>
    <row r="1" spans="1:4" x14ac:dyDescent="0.25">
      <c r="A1" s="4" t="s">
        <v>4</v>
      </c>
      <c r="B1" s="5" t="s">
        <v>7</v>
      </c>
      <c r="C1" s="5" t="s">
        <v>12</v>
      </c>
      <c r="D1" s="5"/>
    </row>
    <row r="2" spans="1:4" x14ac:dyDescent="0.25">
      <c r="A2" s="2">
        <v>5.17</v>
      </c>
      <c r="B2" s="15" t="s">
        <v>10</v>
      </c>
      <c r="C2" s="16">
        <f>(((A2-0.17)*972)+((A2-0.17)*135)+165)</f>
        <v>5700</v>
      </c>
    </row>
    <row r="3" spans="1:4" x14ac:dyDescent="0.25">
      <c r="B3" s="17" t="s">
        <v>9</v>
      </c>
      <c r="C3" s="18">
        <f>(((A2-0.17)*972)+((A2-0.17)*340)+165)</f>
        <v>6725</v>
      </c>
    </row>
    <row r="4" spans="1:4" x14ac:dyDescent="0.25">
      <c r="B4" s="15" t="s">
        <v>8</v>
      </c>
      <c r="C4" s="16">
        <f>(((A2-0.17)*972)+165)</f>
        <v>5025</v>
      </c>
    </row>
    <row r="5" spans="1:4" x14ac:dyDescent="0.25">
      <c r="B5" s="17" t="s">
        <v>11</v>
      </c>
      <c r="C5" s="18">
        <f>(((A2-0.17)*972)+165)</f>
        <v>5025</v>
      </c>
    </row>
    <row r="6" spans="1:4" x14ac:dyDescent="0.25">
      <c r="B6" s="5"/>
    </row>
    <row r="7" spans="1:4" x14ac:dyDescent="0.25">
      <c r="B7" s="5"/>
    </row>
    <row r="8" spans="1:4" ht="45"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v>41650</v>
      </c>
    </row>
    <row r="15" spans="1:4" x14ac:dyDescent="0.25">
      <c r="A15">
        <v>2</v>
      </c>
      <c r="B15" s="10">
        <v>41664</v>
      </c>
    </row>
    <row r="16" spans="1:4" x14ac:dyDescent="0.25">
      <c r="A16">
        <v>3</v>
      </c>
      <c r="B16" s="10">
        <v>41678</v>
      </c>
    </row>
    <row r="17" spans="1:3" x14ac:dyDescent="0.25">
      <c r="A17">
        <v>4</v>
      </c>
      <c r="B17" s="10">
        <v>41692</v>
      </c>
    </row>
    <row r="18" spans="1:3" x14ac:dyDescent="0.25">
      <c r="A18">
        <v>5</v>
      </c>
      <c r="B18" s="10">
        <v>41706</v>
      </c>
    </row>
    <row r="19" spans="1:3" x14ac:dyDescent="0.25">
      <c r="A19">
        <v>6</v>
      </c>
      <c r="B19" s="10">
        <v>41720</v>
      </c>
    </row>
    <row r="20" spans="1:3" x14ac:dyDescent="0.25">
      <c r="A20">
        <v>7</v>
      </c>
      <c r="B20" s="10">
        <v>41734</v>
      </c>
    </row>
    <row r="21" spans="1:3" x14ac:dyDescent="0.25">
      <c r="A21">
        <v>8</v>
      </c>
      <c r="B21" s="10">
        <v>41748</v>
      </c>
    </row>
    <row r="22" spans="1:3" x14ac:dyDescent="0.25">
      <c r="A22">
        <v>9</v>
      </c>
      <c r="B22" s="10">
        <v>41762</v>
      </c>
    </row>
    <row r="24" spans="1:3" x14ac:dyDescent="0.25">
      <c r="B24" s="3" t="s">
        <v>17</v>
      </c>
      <c r="C24" s="11">
        <f>SUM(C14:C23)</f>
        <v>0</v>
      </c>
    </row>
    <row r="25" spans="1:3" ht="30" x14ac:dyDescent="0.25">
      <c r="B25" s="1" t="s">
        <v>19</v>
      </c>
      <c r="C25" s="1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5.140625" customWidth="1"/>
    <col min="2" max="2" width="17" customWidth="1"/>
    <col min="3" max="3" width="20.7109375" customWidth="1"/>
    <col min="4" max="4" width="17.5703125" customWidth="1"/>
  </cols>
  <sheetData>
    <row r="1" spans="1:4" x14ac:dyDescent="0.25">
      <c r="A1" s="4" t="s">
        <v>4</v>
      </c>
      <c r="B1" s="5" t="s">
        <v>7</v>
      </c>
      <c r="C1" s="5" t="s">
        <v>12</v>
      </c>
      <c r="D1" s="5"/>
    </row>
    <row r="2" spans="1:4" x14ac:dyDescent="0.25">
      <c r="A2" s="2">
        <v>4.17</v>
      </c>
      <c r="B2" s="15" t="s">
        <v>10</v>
      </c>
      <c r="C2" s="16">
        <f>(((A2-0.17)*972)+((A2-0.17)*135)+165)</f>
        <v>4593</v>
      </c>
    </row>
    <row r="3" spans="1:4" x14ac:dyDescent="0.25">
      <c r="B3" s="17" t="s">
        <v>9</v>
      </c>
      <c r="C3" s="18">
        <f>(((A2-0.17)*972)+((A2-0.17)*340)+165)</f>
        <v>5413</v>
      </c>
    </row>
    <row r="4" spans="1:4" x14ac:dyDescent="0.25">
      <c r="B4" s="15" t="s">
        <v>8</v>
      </c>
      <c r="C4" s="16">
        <f>(((A2-0.17)*972)+165)</f>
        <v>4053</v>
      </c>
    </row>
    <row r="5" spans="1:4" x14ac:dyDescent="0.25">
      <c r="B5" s="17" t="s">
        <v>11</v>
      </c>
      <c r="C5" s="18">
        <f>(((A2-0.17)*972)+165)</f>
        <v>4053</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30" x14ac:dyDescent="0.25">
      <c r="A13" s="4" t="s">
        <v>3</v>
      </c>
      <c r="B13" s="5" t="s">
        <v>16</v>
      </c>
      <c r="C13" s="5" t="s">
        <v>22</v>
      </c>
    </row>
    <row r="14" spans="1:4" x14ac:dyDescent="0.25">
      <c r="A14">
        <v>1</v>
      </c>
      <c r="B14" s="10">
        <v>41524</v>
      </c>
    </row>
    <row r="15" spans="1:4" x14ac:dyDescent="0.25">
      <c r="A15">
        <v>2</v>
      </c>
      <c r="B15" s="10">
        <v>41538</v>
      </c>
    </row>
    <row r="16" spans="1:4" x14ac:dyDescent="0.25">
      <c r="A16">
        <v>3</v>
      </c>
      <c r="B16" s="10">
        <v>41552</v>
      </c>
    </row>
    <row r="17" spans="1:3" x14ac:dyDescent="0.25">
      <c r="A17">
        <v>4</v>
      </c>
      <c r="B17" s="10">
        <v>41566</v>
      </c>
    </row>
    <row r="18" spans="1:3" x14ac:dyDescent="0.25">
      <c r="A18">
        <v>5</v>
      </c>
      <c r="B18" s="10">
        <v>41580</v>
      </c>
    </row>
    <row r="19" spans="1:3" x14ac:dyDescent="0.25">
      <c r="A19">
        <v>6</v>
      </c>
      <c r="B19" s="10">
        <v>41594</v>
      </c>
    </row>
    <row r="20" spans="1:3" x14ac:dyDescent="0.25">
      <c r="A20">
        <v>7</v>
      </c>
      <c r="B20" s="10">
        <v>41608</v>
      </c>
    </row>
    <row r="21" spans="1:3" x14ac:dyDescent="0.25">
      <c r="A21">
        <v>8</v>
      </c>
      <c r="B21" s="10">
        <v>41622</v>
      </c>
    </row>
    <row r="22" spans="1:3" x14ac:dyDescent="0.25">
      <c r="A22">
        <v>9</v>
      </c>
      <c r="B22" s="10">
        <v>41636</v>
      </c>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7.140625" customWidth="1"/>
    <col min="2" max="2" width="20.42578125" customWidth="1"/>
    <col min="3" max="3" width="19.85546875" customWidth="1"/>
    <col min="4" max="4" width="18.5703125" customWidth="1"/>
    <col min="5" max="5" width="17.42578125" customWidth="1"/>
  </cols>
  <sheetData>
    <row r="1" spans="1:4" x14ac:dyDescent="0.25">
      <c r="A1" s="4" t="s">
        <v>4</v>
      </c>
      <c r="B1" s="5" t="s">
        <v>7</v>
      </c>
      <c r="C1" s="5" t="s">
        <v>12</v>
      </c>
      <c r="D1" s="5"/>
    </row>
    <row r="2" spans="1:4" x14ac:dyDescent="0.25">
      <c r="A2" s="2">
        <v>3.17</v>
      </c>
      <c r="B2" s="15" t="s">
        <v>10</v>
      </c>
      <c r="C2" s="16">
        <f>(((A2-0.17)*972)+((A2-0.17)*135)+165)</f>
        <v>3486</v>
      </c>
    </row>
    <row r="3" spans="1:4" x14ac:dyDescent="0.25">
      <c r="B3" s="17" t="s">
        <v>9</v>
      </c>
      <c r="C3" s="18">
        <f>(((A2-0.17)*972)+((A2-0.17)*340)+165)</f>
        <v>4101</v>
      </c>
    </row>
    <row r="4" spans="1:4" x14ac:dyDescent="0.25">
      <c r="B4" s="15" t="s">
        <v>8</v>
      </c>
      <c r="C4" s="16">
        <f>(((A2-0.17)*972)+165)</f>
        <v>3081</v>
      </c>
    </row>
    <row r="5" spans="1:4" x14ac:dyDescent="0.25">
      <c r="B5" s="17" t="s">
        <v>11</v>
      </c>
      <c r="C5" s="18">
        <f>(((A2-0.17)*972)+165)</f>
        <v>3081</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41412</v>
      </c>
    </row>
    <row r="15" spans="1:4" x14ac:dyDescent="0.25">
      <c r="A15">
        <v>2</v>
      </c>
      <c r="B15" s="10">
        <v>41426</v>
      </c>
    </row>
    <row r="16" spans="1:4" x14ac:dyDescent="0.25">
      <c r="A16">
        <v>3</v>
      </c>
      <c r="B16" s="10">
        <v>41440</v>
      </c>
    </row>
    <row r="17" spans="1:3" x14ac:dyDescent="0.25">
      <c r="A17">
        <v>4</v>
      </c>
      <c r="B17" s="10">
        <v>41454</v>
      </c>
    </row>
    <row r="18" spans="1:3" x14ac:dyDescent="0.25">
      <c r="A18">
        <v>5</v>
      </c>
      <c r="B18" s="10">
        <v>41468</v>
      </c>
    </row>
    <row r="19" spans="1:3" x14ac:dyDescent="0.25">
      <c r="A19">
        <v>6</v>
      </c>
      <c r="B19" s="10">
        <v>41482</v>
      </c>
    </row>
    <row r="20" spans="1:3" x14ac:dyDescent="0.25">
      <c r="A20">
        <v>7</v>
      </c>
      <c r="B20" s="10">
        <v>41465</v>
      </c>
    </row>
    <row r="21" spans="1:3" x14ac:dyDescent="0.25">
      <c r="A21">
        <v>8</v>
      </c>
      <c r="B21" s="10">
        <v>41479</v>
      </c>
    </row>
    <row r="22" spans="1:3" x14ac:dyDescent="0.25">
      <c r="B22" s="10"/>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 sqref="A2"/>
    </sheetView>
  </sheetViews>
  <sheetFormatPr defaultRowHeight="15" x14ac:dyDescent="0.25"/>
  <cols>
    <col min="1" max="1" width="17.140625" customWidth="1"/>
    <col min="2" max="2" width="17.42578125" customWidth="1"/>
    <col min="3" max="3" width="16.85546875" customWidth="1"/>
    <col min="4" max="4" width="16" customWidth="1"/>
  </cols>
  <sheetData>
    <row r="1" spans="1:4" x14ac:dyDescent="0.25">
      <c r="A1" s="4" t="s">
        <v>4</v>
      </c>
      <c r="B1" s="5" t="s">
        <v>7</v>
      </c>
      <c r="C1" s="5" t="s">
        <v>12</v>
      </c>
      <c r="D1" s="5"/>
    </row>
    <row r="2" spans="1:4" x14ac:dyDescent="0.25">
      <c r="A2" s="2">
        <v>3.67</v>
      </c>
      <c r="B2" s="15" t="s">
        <v>10</v>
      </c>
      <c r="C2" s="16">
        <f>(((A2-0.17)*953)+((A2-0.17)*132)+162)</f>
        <v>3959.5</v>
      </c>
    </row>
    <row r="3" spans="1:4" x14ac:dyDescent="0.25">
      <c r="B3" s="17" t="s">
        <v>9</v>
      </c>
      <c r="C3" s="18">
        <f>(((A2-0.17)*953)+((A2-0.17)*333)+162)</f>
        <v>4663</v>
      </c>
    </row>
    <row r="4" spans="1:4" x14ac:dyDescent="0.25">
      <c r="B4" s="15" t="s">
        <v>8</v>
      </c>
      <c r="C4" s="16">
        <f>(((A2-0.17)*953)+162)</f>
        <v>3497.5</v>
      </c>
    </row>
    <row r="5" spans="1:4" x14ac:dyDescent="0.25">
      <c r="B5" s="17" t="s">
        <v>11</v>
      </c>
      <c r="C5" s="18">
        <f>(((A2-0.17)*953)+162)</f>
        <v>3497.5</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41286</v>
      </c>
    </row>
    <row r="15" spans="1:4" x14ac:dyDescent="0.25">
      <c r="A15">
        <v>2</v>
      </c>
      <c r="B15" s="10">
        <v>41300</v>
      </c>
    </row>
    <row r="16" spans="1:4" x14ac:dyDescent="0.25">
      <c r="A16">
        <v>3</v>
      </c>
      <c r="B16" s="10">
        <v>41314</v>
      </c>
    </row>
    <row r="17" spans="1:4" x14ac:dyDescent="0.25">
      <c r="A17">
        <v>4</v>
      </c>
      <c r="B17" s="10">
        <v>41328</v>
      </c>
      <c r="D17" t="s">
        <v>30</v>
      </c>
    </row>
    <row r="18" spans="1:4" x14ac:dyDescent="0.25">
      <c r="A18">
        <v>5</v>
      </c>
      <c r="B18" s="10">
        <v>41342</v>
      </c>
    </row>
    <row r="19" spans="1:4" x14ac:dyDescent="0.25">
      <c r="A19">
        <v>6</v>
      </c>
      <c r="B19" s="10">
        <v>41356</v>
      </c>
    </row>
    <row r="20" spans="1:4" x14ac:dyDescent="0.25">
      <c r="A20">
        <v>7</v>
      </c>
      <c r="B20" s="10">
        <v>41339</v>
      </c>
    </row>
    <row r="21" spans="1:4" x14ac:dyDescent="0.25">
      <c r="A21">
        <v>8</v>
      </c>
      <c r="B21" s="10">
        <v>41384</v>
      </c>
    </row>
    <row r="22" spans="1:4" x14ac:dyDescent="0.25">
      <c r="A22">
        <v>9</v>
      </c>
      <c r="B22" s="10">
        <v>41398</v>
      </c>
    </row>
    <row r="24" spans="1:4" ht="30" x14ac:dyDescent="0.25">
      <c r="B24" s="3" t="s">
        <v>17</v>
      </c>
      <c r="C24" s="11">
        <f>SUM(C14:C23)</f>
        <v>0</v>
      </c>
    </row>
    <row r="25" spans="1:4" ht="30" x14ac:dyDescent="0.25">
      <c r="B25" s="1" t="s">
        <v>19</v>
      </c>
      <c r="C25"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3" sqref="A3"/>
    </sheetView>
  </sheetViews>
  <sheetFormatPr defaultRowHeight="15" x14ac:dyDescent="0.25"/>
  <cols>
    <col min="1" max="1" width="17.5703125" customWidth="1"/>
    <col min="2" max="2" width="20.28515625" customWidth="1"/>
    <col min="3" max="3" width="17" customWidth="1"/>
    <col min="4" max="4" width="17.28515625" customWidth="1"/>
  </cols>
  <sheetData>
    <row r="1" spans="1:4" x14ac:dyDescent="0.25">
      <c r="A1" s="4" t="s">
        <v>4</v>
      </c>
      <c r="B1" s="5" t="s">
        <v>7</v>
      </c>
      <c r="C1" s="5" t="s">
        <v>12</v>
      </c>
      <c r="D1" s="5"/>
    </row>
    <row r="2" spans="1:4" x14ac:dyDescent="0.25">
      <c r="A2" s="2">
        <v>7.17</v>
      </c>
      <c r="B2" s="15" t="s">
        <v>10</v>
      </c>
      <c r="C2" s="16">
        <f>(((A2-0.17)*934)+((A2-0.17)*129)+159)</f>
        <v>7600</v>
      </c>
    </row>
    <row r="3" spans="1:4" x14ac:dyDescent="0.25">
      <c r="B3" s="17" t="s">
        <v>9</v>
      </c>
      <c r="C3" s="18">
        <f>(((A2-0.17)*934)+((A2-0.17)*326)+159)</f>
        <v>8979</v>
      </c>
    </row>
    <row r="4" spans="1:4" x14ac:dyDescent="0.25">
      <c r="B4" s="15" t="s">
        <v>8</v>
      </c>
      <c r="C4" s="16">
        <f>(((A2-0.17)*934)+159)</f>
        <v>6697</v>
      </c>
    </row>
    <row r="5" spans="1:4" x14ac:dyDescent="0.25">
      <c r="B5" s="17" t="s">
        <v>11</v>
      </c>
      <c r="C5" s="18">
        <f>(((A2-0.17)*934)+159)</f>
        <v>6697</v>
      </c>
    </row>
    <row r="6" spans="1:4" x14ac:dyDescent="0.25">
      <c r="B6" s="5"/>
    </row>
    <row r="7" spans="1:4" x14ac:dyDescent="0.25">
      <c r="B7" s="5"/>
    </row>
    <row r="8" spans="1:4" ht="30" x14ac:dyDescent="0.25">
      <c r="A8" s="5" t="s">
        <v>6</v>
      </c>
      <c r="B8" s="5" t="s">
        <v>7</v>
      </c>
      <c r="C8" s="5" t="s">
        <v>13</v>
      </c>
    </row>
    <row r="9" spans="1:4" x14ac:dyDescent="0.25">
      <c r="A9" s="9">
        <v>5</v>
      </c>
      <c r="B9" s="15" t="s">
        <v>5</v>
      </c>
      <c r="C9" s="16">
        <f>(((A9+1)*1428)+357)</f>
        <v>8925</v>
      </c>
    </row>
    <row r="10" spans="1:4" x14ac:dyDescent="0.25">
      <c r="A10" s="4"/>
      <c r="B10" s="21" t="s">
        <v>14</v>
      </c>
      <c r="C10" s="22"/>
    </row>
    <row r="11" spans="1:4" x14ac:dyDescent="0.25">
      <c r="A11" s="4"/>
      <c r="B11" s="19" t="s">
        <v>15</v>
      </c>
      <c r="C11" s="20"/>
    </row>
    <row r="12" spans="1:4" x14ac:dyDescent="0.25">
      <c r="A12" s="6"/>
      <c r="B12" s="7"/>
      <c r="C12" s="8"/>
    </row>
    <row r="13" spans="1:4" ht="45" x14ac:dyDescent="0.25">
      <c r="A13" s="4" t="s">
        <v>3</v>
      </c>
      <c r="B13" s="5" t="s">
        <v>16</v>
      </c>
      <c r="C13" s="5" t="s">
        <v>22</v>
      </c>
    </row>
    <row r="14" spans="1:4" x14ac:dyDescent="0.25">
      <c r="A14">
        <v>1</v>
      </c>
      <c r="B14" s="10">
        <v>41160</v>
      </c>
    </row>
    <row r="15" spans="1:4" x14ac:dyDescent="0.25">
      <c r="A15">
        <v>2</v>
      </c>
      <c r="B15" s="10">
        <v>41174</v>
      </c>
    </row>
    <row r="16" spans="1:4" x14ac:dyDescent="0.25">
      <c r="A16">
        <v>3</v>
      </c>
      <c r="B16" s="10">
        <v>41188</v>
      </c>
    </row>
    <row r="17" spans="1:3" x14ac:dyDescent="0.25">
      <c r="A17">
        <v>4</v>
      </c>
      <c r="B17" s="10">
        <v>41202</v>
      </c>
    </row>
    <row r="18" spans="1:3" x14ac:dyDescent="0.25">
      <c r="A18">
        <v>5</v>
      </c>
      <c r="B18" s="10">
        <v>41216</v>
      </c>
    </row>
    <row r="19" spans="1:3" x14ac:dyDescent="0.25">
      <c r="A19">
        <v>6</v>
      </c>
      <c r="B19" s="10">
        <v>41230</v>
      </c>
    </row>
    <row r="20" spans="1:3" x14ac:dyDescent="0.25">
      <c r="A20">
        <v>7</v>
      </c>
      <c r="B20" s="10">
        <v>41244</v>
      </c>
    </row>
    <row r="21" spans="1:3" x14ac:dyDescent="0.25">
      <c r="A21">
        <v>8</v>
      </c>
      <c r="B21" s="10">
        <v>41258</v>
      </c>
    </row>
    <row r="22" spans="1:3" x14ac:dyDescent="0.25">
      <c r="A22">
        <v>9</v>
      </c>
      <c r="B22" s="10">
        <v>41272</v>
      </c>
    </row>
    <row r="24" spans="1:3" ht="30" x14ac:dyDescent="0.25">
      <c r="B24" s="3" t="s">
        <v>17</v>
      </c>
      <c r="C24" s="11">
        <f>SUM(C14:C23)</f>
        <v>0</v>
      </c>
    </row>
    <row r="25" spans="1:3" ht="30" x14ac:dyDescent="0.25">
      <c r="B25" s="1" t="s">
        <v>19</v>
      </c>
      <c r="C25"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Totals</vt:lpstr>
      <vt:lpstr>Fall 2014</vt:lpstr>
      <vt:lpstr>Summer 2014</vt:lpstr>
      <vt:lpstr>Spring 2014</vt:lpstr>
      <vt:lpstr>Fall 2013</vt:lpstr>
      <vt:lpstr>Summer 2013</vt:lpstr>
      <vt:lpstr>Spring 2013</vt:lpstr>
      <vt:lpstr>Fall 2012</vt:lpstr>
      <vt:lpstr>Summer 2012</vt:lpstr>
      <vt:lpstr>Spring 2012</vt:lpstr>
      <vt:lpstr>Fall 2011</vt:lpstr>
      <vt:lpstr>Summer 2011</vt:lpstr>
      <vt:lpstr>Spring 2011</vt:lpstr>
      <vt:lpstr>Fall 2010</vt:lpstr>
      <vt:lpstr>Additionally</vt:lpstr>
    </vt:vector>
  </TitlesOfParts>
  <Company>Simon Fraser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TSSU</dc:creator>
  <cp:lastModifiedBy>OrgComp</cp:lastModifiedBy>
  <dcterms:created xsi:type="dcterms:W3CDTF">2013-05-21T18:38:01Z</dcterms:created>
  <dcterms:modified xsi:type="dcterms:W3CDTF">2014-04-14T17:20:21Z</dcterms:modified>
</cp:coreProperties>
</file>