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30" yWindow="-105" windowWidth="15975" windowHeight="10275" tabRatio="875"/>
  </bookViews>
  <sheets>
    <sheet name="Intro" sheetId="15" r:id="rId1"/>
    <sheet name="Totals" sheetId="1" r:id="rId2"/>
    <sheet name="Fall 2014" sheetId="17" r:id="rId3"/>
    <sheet name="Summer 2014" sheetId="16" r:id="rId4"/>
    <sheet name="Spring 2014" sheetId="2" r:id="rId5"/>
    <sheet name="Fall 2013" sheetId="3" r:id="rId6"/>
    <sheet name="Summer 2013" sheetId="4" r:id="rId7"/>
    <sheet name="Spring 2013" sheetId="5" r:id="rId8"/>
    <sheet name="Fall 2012" sheetId="6" r:id="rId9"/>
    <sheet name="Summer 2012" sheetId="7" r:id="rId10"/>
    <sheet name="Spring 2012" sheetId="8" r:id="rId11"/>
    <sheet name="Fall 2011" sheetId="10" r:id="rId12"/>
    <sheet name="Summer 2011" sheetId="11" r:id="rId13"/>
    <sheet name="Spring 2011" sheetId="12" r:id="rId14"/>
    <sheet name="Fall 2010" sheetId="13" r:id="rId15"/>
    <sheet name="Additionally" sheetId="9" r:id="rId16"/>
  </sheets>
  <calcPr calcId="145621"/>
</workbook>
</file>

<file path=xl/calcChain.xml><?xml version="1.0" encoding="utf-8"?>
<calcChain xmlns="http://schemas.openxmlformats.org/spreadsheetml/2006/main">
  <c r="C24" i="17" l="1"/>
  <c r="C9" i="17"/>
  <c r="C5" i="17"/>
  <c r="C4" i="17"/>
  <c r="C3" i="17"/>
  <c r="C2" i="17"/>
  <c r="C24" i="16"/>
  <c r="C9" i="16"/>
  <c r="C5" i="16"/>
  <c r="C4" i="16"/>
  <c r="C3" i="16"/>
  <c r="C2" i="16"/>
  <c r="C9" i="13" l="1"/>
  <c r="C9" i="12"/>
  <c r="C9" i="11"/>
  <c r="C9" i="10"/>
  <c r="C9" i="8"/>
  <c r="C9" i="7"/>
  <c r="C9" i="6"/>
  <c r="C9" i="5"/>
  <c r="C9" i="4"/>
  <c r="C9" i="3"/>
  <c r="C10" i="1"/>
  <c r="C5" i="13" l="1"/>
  <c r="C4" i="13"/>
  <c r="C3" i="13"/>
  <c r="C2" i="13"/>
  <c r="C5" i="12"/>
  <c r="C4" i="12"/>
  <c r="C3" i="12"/>
  <c r="C2" i="12"/>
  <c r="C5" i="11"/>
  <c r="C4" i="11"/>
  <c r="C3" i="11"/>
  <c r="C2" i="11"/>
  <c r="C5" i="10"/>
  <c r="C4" i="10"/>
  <c r="C3" i="10"/>
  <c r="C2" i="10"/>
  <c r="C5" i="8"/>
  <c r="C4" i="8"/>
  <c r="C3" i="8"/>
  <c r="C2" i="8"/>
  <c r="C2" i="7"/>
  <c r="C5" i="7"/>
  <c r="C4" i="7"/>
  <c r="C3" i="7"/>
  <c r="C5" i="6"/>
  <c r="C4" i="6"/>
  <c r="C3" i="6"/>
  <c r="C2" i="6"/>
  <c r="C5" i="5"/>
  <c r="C4" i="5"/>
  <c r="C3" i="5"/>
  <c r="C2" i="5"/>
  <c r="C24" i="13" l="1"/>
  <c r="C24" i="12"/>
  <c r="C24" i="11"/>
  <c r="C24" i="8"/>
  <c r="C24" i="7"/>
  <c r="C24" i="6"/>
  <c r="C24" i="5"/>
  <c r="C24" i="4"/>
  <c r="C5" i="4"/>
  <c r="C4" i="4"/>
  <c r="C3" i="4"/>
  <c r="C2" i="4"/>
  <c r="C24" i="3"/>
  <c r="C5" i="3"/>
  <c r="C4" i="3"/>
  <c r="C3" i="3"/>
  <c r="C2" i="3"/>
  <c r="C24" i="10"/>
  <c r="C4" i="2"/>
  <c r="C2" i="2"/>
  <c r="C24" i="2"/>
  <c r="C9" i="2" l="1"/>
  <c r="C5" i="2"/>
  <c r="C3" i="2"/>
  <c r="E6" i="1" l="1"/>
  <c r="D6" i="1"/>
</calcChain>
</file>

<file path=xl/sharedStrings.xml><?xml version="1.0" encoding="utf-8"?>
<sst xmlns="http://schemas.openxmlformats.org/spreadsheetml/2006/main" count="253" uniqueCount="34">
  <si>
    <t>Total</t>
  </si>
  <si>
    <t>Type in amount of base units</t>
  </si>
  <si>
    <t xml:space="preserve">*if this number is negative then SFU owes you money, if positive you were overpaid, if zero then you were evenly compensated </t>
  </si>
  <si>
    <t>Pay Week</t>
  </si>
  <si>
    <t>Base Units</t>
  </si>
  <si>
    <t>Sessional</t>
  </si>
  <si>
    <t>Weekly Contact Hours</t>
  </si>
  <si>
    <t>Type of Position</t>
  </si>
  <si>
    <t xml:space="preserve">UTA (Undergrad)  </t>
  </si>
  <si>
    <t xml:space="preserve">GTA2 (PhD) </t>
  </si>
  <si>
    <t xml:space="preserve">GTA1 (Masters) </t>
  </si>
  <si>
    <t xml:space="preserve">ETA (External) </t>
  </si>
  <si>
    <t>Official Gross Pay</t>
  </si>
  <si>
    <t xml:space="preserve">Official Gross Pay </t>
  </si>
  <si>
    <t>ELC</t>
  </si>
  <si>
    <t>ITP</t>
  </si>
  <si>
    <t>Pay Period End Date (Saturday)</t>
  </si>
  <si>
    <t>Total Actual Gross Pay</t>
  </si>
  <si>
    <t>Type in semester</t>
  </si>
  <si>
    <t>Total Theoretical Gross Pay</t>
  </si>
  <si>
    <t>e.g. Fall 2013</t>
  </si>
  <si>
    <t>Difference</t>
  </si>
  <si>
    <t>Bi-Weekly Gross Pay (See at myinfo.sfu.ca)</t>
  </si>
  <si>
    <t>Simply follow the directions located at "http://www.tssu.ca/paystubs-wage-tracker/" to get to your SFU paystubs.</t>
  </si>
  <si>
    <t xml:space="preserve">At the bottom of this page there are 14 different pages (including this "Intro" one). After finding the page on "myINFO.sfu.ca" with your paystubs, simply go to the pages of the semesters that you worked, and 1) enter the base units/contact hours that your contract afforded you and 2) enter the GROSS pay of each paycheque in the approprete line. The spreadsheet will automatically add up your pay. </t>
  </si>
  <si>
    <t>If you are noticing underpayments in multiple semesters, feel free to use the "Totals" sheet next to the "Intro" sheet below for easy tracking.</t>
  </si>
  <si>
    <t>Type In Class</t>
  </si>
  <si>
    <t>Actual Pay - (Theoretical Pay )</t>
  </si>
  <si>
    <t>We encourage you to continue to add up your totals for your whole time at SFU. There is no time limit to getting your funds back. Simply copy and paste more sheets at the bottom. For more help contact us at tssu@tssu.ca.</t>
  </si>
  <si>
    <t>e.g. Summer 2013</t>
  </si>
  <si>
    <t>**Note this paycheque may be higher than normal. This is the paycheque we received our retro pay raises on.</t>
  </si>
  <si>
    <t>Hello TSSU Members. There are four ways that we have been seeing wage issues occur at SFU. These excel sheets will help you track your paystubs and pinpoint 3 different types including 1) Underpaying 2) Withholding Pay 3)Deducting Pay. Regardless of result, tracking ones paystub is a good practice to get into, so good luck!</t>
  </si>
  <si>
    <t>e.g. ECON 101</t>
  </si>
  <si>
    <t>e.g. BUS 103</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</si>
</sst>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15">
    <fill>
      <patternFill patternType="none"/>
    </fill>
    <fill>
      <patternFill patternType="gray125"/>
    </fill>
    <fill>
      <patternFill patternType="solid">
        <fgColor theme="6" tint="0.59999389629810485"/>
        <bgColor indexed="64"/>
      </patternFill>
    </fill>
    <fill>
      <patternFill patternType="solid">
        <fgColor theme="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CCCC0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33">
    <xf numFmtId="0" fontId="0" fillId="0" borderId="0" xfId="0"/>
    <xf numFmtId="0" fontId="0" fillId="0" borderId="0" xfId="0" applyAlignment="1">
      <alignment wrapText="1"/>
    </xf>
    <xf numFmtId="0" fontId="0" fillId="2" borderId="0" xfId="0" applyFill="1"/>
    <xf numFmtId="0" fontId="0" fillId="0" borderId="1" xfId="0" applyBorder="1" applyAlignment="1">
      <alignment wrapText="1"/>
    </xf>
    <xf numFmtId="0" fontId="1" fillId="0" borderId="0" xfId="0" applyFont="1"/>
    <xf numFmtId="0" fontId="1" fillId="0" borderId="0" xfId="0" applyFont="1" applyAlignment="1">
      <alignment wrapText="1"/>
    </xf>
    <xf numFmtId="0" fontId="1" fillId="3" borderId="0" xfId="0" applyFont="1" applyFill="1"/>
    <xf numFmtId="0" fontId="0" fillId="3" borderId="0" xfId="0" applyFill="1"/>
    <xf numFmtId="0" fontId="1" fillId="3" borderId="0" xfId="0" applyFont="1" applyFill="1" applyAlignment="1">
      <alignment wrapText="1"/>
    </xf>
    <xf numFmtId="0" fontId="0" fillId="4" borderId="0" xfId="0" applyFill="1"/>
    <xf numFmtId="14" fontId="0" fillId="0" borderId="0" xfId="0" applyNumberFormat="1"/>
    <xf numFmtId="0" fontId="0" fillId="5" borderId="2" xfId="0" applyFill="1" applyBorder="1"/>
    <xf numFmtId="0" fontId="0" fillId="6" borderId="0" xfId="0" applyFill="1"/>
    <xf numFmtId="0" fontId="0" fillId="2" borderId="0" xfId="0" applyFill="1" applyAlignment="1">
      <alignment wrapText="1"/>
    </xf>
    <xf numFmtId="0" fontId="0" fillId="8" borderId="0" xfId="0" applyFill="1" applyAlignment="1">
      <alignment wrapText="1"/>
    </xf>
    <xf numFmtId="0" fontId="1" fillId="9" borderId="0" xfId="0" applyFont="1" applyFill="1" applyAlignment="1">
      <alignment wrapText="1"/>
    </xf>
    <xf numFmtId="0" fontId="0" fillId="9" borderId="3" xfId="0" applyFill="1" applyBorder="1"/>
    <xf numFmtId="0" fontId="1" fillId="7" borderId="0" xfId="0" applyFont="1" applyFill="1" applyAlignment="1">
      <alignment wrapText="1"/>
    </xf>
    <xf numFmtId="0" fontId="0" fillId="7" borderId="3" xfId="0" applyFill="1" applyBorder="1"/>
    <xf numFmtId="0" fontId="1" fillId="9" borderId="0" xfId="0" applyFont="1" applyFill="1" applyBorder="1" applyAlignment="1">
      <alignment wrapText="1"/>
    </xf>
    <xf numFmtId="0" fontId="1" fillId="9" borderId="3" xfId="0" applyFont="1" applyFill="1" applyBorder="1" applyAlignment="1">
      <alignment wrapText="1"/>
    </xf>
    <xf numFmtId="0" fontId="1" fillId="7" borderId="0" xfId="0" applyFont="1" applyFill="1" applyBorder="1" applyAlignment="1">
      <alignment wrapText="1"/>
    </xf>
    <xf numFmtId="0" fontId="1" fillId="7" borderId="3" xfId="0" applyFont="1" applyFill="1" applyBorder="1" applyAlignment="1">
      <alignment wrapText="1"/>
    </xf>
    <xf numFmtId="0" fontId="0" fillId="9" borderId="0" xfId="0" applyFill="1" applyAlignment="1">
      <alignment wrapText="1"/>
    </xf>
    <xf numFmtId="0" fontId="0" fillId="5" borderId="0" xfId="0" applyFill="1" applyAlignment="1">
      <alignment wrapText="1"/>
    </xf>
    <xf numFmtId="0" fontId="0" fillId="7" borderId="4" xfId="0" applyFill="1" applyBorder="1" applyAlignment="1">
      <alignment wrapText="1"/>
    </xf>
    <xf numFmtId="0" fontId="0" fillId="7" borderId="5" xfId="0" applyFill="1" applyBorder="1" applyAlignment="1">
      <alignment wrapText="1"/>
    </xf>
    <xf numFmtId="0" fontId="0" fillId="10" borderId="4" xfId="0" applyFill="1" applyBorder="1" applyAlignment="1">
      <alignment wrapText="1"/>
    </xf>
    <xf numFmtId="0" fontId="0" fillId="10" borderId="5" xfId="0" applyFill="1" applyBorder="1" applyAlignment="1">
      <alignment wrapText="1"/>
    </xf>
    <xf numFmtId="0" fontId="0" fillId="11" borderId="0" xfId="0" applyFill="1" applyAlignment="1">
      <alignment wrapText="1"/>
    </xf>
    <xf numFmtId="0" fontId="0" fillId="12" borderId="0" xfId="0" applyFill="1" applyAlignment="1">
      <alignment wrapText="1"/>
    </xf>
    <xf numFmtId="0" fontId="0" fillId="13" borderId="0" xfId="0" applyFill="1" applyAlignment="1">
      <alignment wrapText="1"/>
    </xf>
    <xf numFmtId="0" fontId="0" fillId="14" borderId="0" xfId="0" applyFill="1" applyAlignment="1">
      <alignment wrapText="1"/>
    </xf>
  </cellXfs>
  <cellStyles count="1">
    <cellStyle name="Normal" xfId="0" builtinId="0"/>
  </cellStyles>
  <dxfs count="0"/>
  <tableStyles count="0" defaultTableStyle="TableStyleMedium2" defaultPivotStyle="PivotStyleLight16"/>
  <colors>
    <mruColors>
      <color rgb="FFCCCC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295275</xdr:colOff>
      <xdr:row>21</xdr:row>
      <xdr:rowOff>57151</xdr:rowOff>
    </xdr:from>
    <xdr:to>
      <xdr:col>8</xdr:col>
      <xdr:colOff>428625</xdr:colOff>
      <xdr:row>26</xdr:row>
      <xdr:rowOff>76201</xdr:rowOff>
    </xdr:to>
    <xdr:sp macro="" textlink="">
      <xdr:nvSpPr>
        <xdr:cNvPr id="2" name="Left Arrow Callout 1"/>
        <xdr:cNvSpPr/>
      </xdr:nvSpPr>
      <xdr:spPr>
        <a:xfrm>
          <a:off x="5781675" y="4629151"/>
          <a:ext cx="1962150" cy="1162050"/>
        </a:xfrm>
        <a:prstGeom prst="leftArrowCallout">
          <a:avLst>
            <a:gd name="adj1" fmla="val 25000"/>
            <a:gd name="adj2" fmla="val 25000"/>
            <a:gd name="adj3" fmla="val 25000"/>
            <a:gd name="adj4" fmla="val 74686"/>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Take</a:t>
          </a:r>
          <a:r>
            <a:rPr lang="en-CA" sz="1100" baseline="0"/>
            <a:t> these (yellow &amp; gray) numbers to the "Totals" Sheet at bottom right to total up any career long discrepencies.</a:t>
          </a:r>
          <a:endParaRPr lang="en-CA" sz="1100"/>
        </a:p>
      </xdr:txBody>
    </xdr:sp>
    <xdr:clientData/>
  </xdr:twoCellAnchor>
  <xdr:twoCellAnchor>
    <xdr:from>
      <xdr:col>3</xdr:col>
      <xdr:colOff>133350</xdr:colOff>
      <xdr:row>0</xdr:row>
      <xdr:rowOff>0</xdr:rowOff>
    </xdr:from>
    <xdr:to>
      <xdr:col>7</xdr:col>
      <xdr:colOff>247650</xdr:colOff>
      <xdr:row>6</xdr:row>
      <xdr:rowOff>9525</xdr:rowOff>
    </xdr:to>
    <xdr:sp macro="" textlink="">
      <xdr:nvSpPr>
        <xdr:cNvPr id="3" name="Left Arrow Callout 2"/>
        <xdr:cNvSpPr/>
      </xdr:nvSpPr>
      <xdr:spPr>
        <a:xfrm>
          <a:off x="4019550" y="0"/>
          <a:ext cx="2933700" cy="1152525"/>
        </a:xfrm>
        <a:prstGeom prst="leftArrowCallout">
          <a:avLst>
            <a:gd name="adj1" fmla="val 25000"/>
            <a:gd name="adj2" fmla="val 25000"/>
            <a:gd name="adj3" fmla="val 25000"/>
            <a:gd name="adj4" fmla="val 81524"/>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ALL</a:t>
          </a:r>
          <a:r>
            <a:rPr lang="en-CA" sz="1100" baseline="0"/>
            <a:t> TAs!</a:t>
          </a:r>
          <a:r>
            <a:rPr lang="en-CA" sz="1100"/>
            <a:t/>
          </a:r>
          <a:br>
            <a:rPr lang="en-CA" sz="1100"/>
          </a:br>
          <a:r>
            <a:rPr lang="en-CA" sz="1100"/>
            <a:t>To</a:t>
          </a:r>
          <a:r>
            <a:rPr lang="en-CA" sz="1100" baseline="0"/>
            <a:t> determine  how much your gross pay is supposed to be enter you Base Units in the green box.  The number next to the your type of position in Gray is your Official Gross Pay.</a:t>
          </a:r>
          <a:endParaRPr lang="en-CA" sz="1100"/>
        </a:p>
      </xdr:txBody>
    </xdr:sp>
    <xdr:clientData/>
  </xdr:twoCellAnchor>
  <xdr:twoCellAnchor>
    <xdr:from>
      <xdr:col>3</xdr:col>
      <xdr:colOff>47624</xdr:colOff>
      <xdr:row>7</xdr:row>
      <xdr:rowOff>190499</xdr:rowOff>
    </xdr:from>
    <xdr:to>
      <xdr:col>7</xdr:col>
      <xdr:colOff>247650</xdr:colOff>
      <xdr:row>11</xdr:row>
      <xdr:rowOff>0</xdr:rowOff>
    </xdr:to>
    <xdr:sp macro="" textlink="">
      <xdr:nvSpPr>
        <xdr:cNvPr id="4" name="Left Arrow Callout 3"/>
        <xdr:cNvSpPr/>
      </xdr:nvSpPr>
      <xdr:spPr>
        <a:xfrm>
          <a:off x="3933824" y="1523999"/>
          <a:ext cx="3019426" cy="952501"/>
        </a:xfrm>
        <a:prstGeom prst="leftArrowCallout">
          <a:avLst>
            <a:gd name="adj1" fmla="val 25000"/>
            <a:gd name="adj2" fmla="val 25000"/>
            <a:gd name="adj3" fmla="val 25000"/>
            <a:gd name="adj4" fmla="val 82399"/>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Sessionals Instructors!</a:t>
          </a:r>
          <a:br>
            <a:rPr lang="en-CA" sz="1100"/>
          </a:br>
          <a:r>
            <a:rPr lang="en-CA" sz="1100"/>
            <a:t>To</a:t>
          </a:r>
          <a:r>
            <a:rPr lang="en-CA" sz="1100" baseline="0"/>
            <a:t> determine  how much your gross pay is supposed to be enter your weekly contact hours in the blue box. </a:t>
          </a:r>
          <a:endParaRPr lang="en-CA" sz="1100"/>
        </a:p>
      </xdr:txBody>
    </xdr:sp>
    <xdr:clientData/>
  </xdr:twoCellAnchor>
  <xdr:twoCellAnchor>
    <xdr:from>
      <xdr:col>2</xdr:col>
      <xdr:colOff>1400174</xdr:colOff>
      <xdr:row>21</xdr:row>
      <xdr:rowOff>85725</xdr:rowOff>
    </xdr:from>
    <xdr:to>
      <xdr:col>5</xdr:col>
      <xdr:colOff>238124</xdr:colOff>
      <xdr:row>26</xdr:row>
      <xdr:rowOff>114300</xdr:rowOff>
    </xdr:to>
    <xdr:sp macro="" textlink="">
      <xdr:nvSpPr>
        <xdr:cNvPr id="5" name="Left Arrow Callout 4"/>
        <xdr:cNvSpPr/>
      </xdr:nvSpPr>
      <xdr:spPr>
        <a:xfrm>
          <a:off x="3886199" y="4657725"/>
          <a:ext cx="1838325" cy="1171575"/>
        </a:xfrm>
        <a:prstGeom prst="leftArrowCallout">
          <a:avLst>
            <a:gd name="adj1" fmla="val 25000"/>
            <a:gd name="adj2" fmla="val 28496"/>
            <a:gd name="adj3" fmla="val 25699"/>
            <a:gd name="adj4" fmla="val 6497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If the Yello</a:t>
          </a:r>
          <a:r>
            <a:rPr lang="en-CA" sz="1100" baseline="0"/>
            <a:t>w box number is smaller than the Gray box number SFU has shorted your pay.</a:t>
          </a:r>
          <a:endParaRPr lang="en-CA"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523875</xdr:colOff>
      <xdr:row>23</xdr:row>
      <xdr:rowOff>47626</xdr:rowOff>
    </xdr:from>
    <xdr:to>
      <xdr:col>9</xdr:col>
      <xdr:colOff>381000</xdr:colOff>
      <xdr:row>24</xdr:row>
      <xdr:rowOff>485775</xdr:rowOff>
    </xdr:to>
    <xdr:sp macro="" textlink="">
      <xdr:nvSpPr>
        <xdr:cNvPr id="2" name="Left Arrow Callout 1"/>
        <xdr:cNvSpPr/>
      </xdr:nvSpPr>
      <xdr:spPr>
        <a:xfrm>
          <a:off x="5486400" y="5267326"/>
          <a:ext cx="2295525" cy="819149"/>
        </a:xfrm>
        <a:prstGeom prst="leftArrowCallout">
          <a:avLst>
            <a:gd name="adj1" fmla="val 25000"/>
            <a:gd name="adj2" fmla="val 25000"/>
            <a:gd name="adj3" fmla="val 25000"/>
            <a:gd name="adj4" fmla="val 85622"/>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Take</a:t>
          </a:r>
          <a:r>
            <a:rPr lang="en-CA" sz="1100" baseline="0"/>
            <a:t> these (yellow &amp; gray) numbers to the "Totals" Sheet at bottom right to total up any career long discrepencies.</a:t>
          </a:r>
          <a:endParaRPr lang="en-CA" sz="1100"/>
        </a:p>
      </xdr:txBody>
    </xdr:sp>
    <xdr:clientData/>
  </xdr:twoCellAnchor>
  <xdr:twoCellAnchor>
    <xdr:from>
      <xdr:col>3</xdr:col>
      <xdr:colOff>95250</xdr:colOff>
      <xdr:row>0</xdr:row>
      <xdr:rowOff>285751</xdr:rowOff>
    </xdr:from>
    <xdr:to>
      <xdr:col>7</xdr:col>
      <xdr:colOff>209550</xdr:colOff>
      <xdr:row>4</xdr:row>
      <xdr:rowOff>104776</xdr:rowOff>
    </xdr:to>
    <xdr:sp macro="" textlink="">
      <xdr:nvSpPr>
        <xdr:cNvPr id="3" name="Left Arrow Callout 2"/>
        <xdr:cNvSpPr/>
      </xdr:nvSpPr>
      <xdr:spPr>
        <a:xfrm>
          <a:off x="3829050" y="285751"/>
          <a:ext cx="3171825" cy="752475"/>
        </a:xfrm>
        <a:prstGeom prst="leftArrowCallout">
          <a:avLst>
            <a:gd name="adj1" fmla="val 25000"/>
            <a:gd name="adj2" fmla="val 25000"/>
            <a:gd name="adj3" fmla="val 25000"/>
            <a:gd name="adj4" fmla="val 81524"/>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ALL</a:t>
          </a:r>
          <a:r>
            <a:rPr lang="en-CA" sz="1100" baseline="0"/>
            <a:t> TAs!</a:t>
          </a:r>
          <a:r>
            <a:rPr lang="en-CA" sz="1100"/>
            <a:t/>
          </a:r>
          <a:br>
            <a:rPr lang="en-CA" sz="1100"/>
          </a:br>
          <a:r>
            <a:rPr lang="en-CA" sz="1100"/>
            <a:t>To</a:t>
          </a:r>
          <a:r>
            <a:rPr lang="en-CA" sz="1100" baseline="0"/>
            <a:t> determine  how much your gross pay is supposed to be enter you Base Units in the green box.  The number next to the your type of position in Gray is your Official Gross Pay.</a:t>
          </a:r>
          <a:endParaRPr lang="en-CA" sz="1100"/>
        </a:p>
      </xdr:txBody>
    </xdr:sp>
    <xdr:clientData/>
  </xdr:twoCellAnchor>
  <xdr:twoCellAnchor>
    <xdr:from>
      <xdr:col>3</xdr:col>
      <xdr:colOff>47624</xdr:colOff>
      <xdr:row>7</xdr:row>
      <xdr:rowOff>323850</xdr:rowOff>
    </xdr:from>
    <xdr:to>
      <xdr:col>7</xdr:col>
      <xdr:colOff>247650</xdr:colOff>
      <xdr:row>11</xdr:row>
      <xdr:rowOff>180975</xdr:rowOff>
    </xdr:to>
    <xdr:sp macro="" textlink="">
      <xdr:nvSpPr>
        <xdr:cNvPr id="4" name="Left Arrow Callout 3"/>
        <xdr:cNvSpPr/>
      </xdr:nvSpPr>
      <xdr:spPr>
        <a:xfrm>
          <a:off x="3962399" y="1828800"/>
          <a:ext cx="3257551" cy="1190625"/>
        </a:xfrm>
        <a:prstGeom prst="leftArrowCallout">
          <a:avLst>
            <a:gd name="adj1" fmla="val 25000"/>
            <a:gd name="adj2" fmla="val 25000"/>
            <a:gd name="adj3" fmla="val 25000"/>
            <a:gd name="adj4" fmla="val 82399"/>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Sessionals Instructors!</a:t>
          </a:r>
          <a:br>
            <a:rPr lang="en-CA" sz="1100">
              <a:solidFill>
                <a:schemeClr val="dk1"/>
              </a:solidFill>
              <a:effectLst/>
              <a:latin typeface="+mn-lt"/>
              <a:ea typeface="+mn-ea"/>
              <a:cs typeface="+mn-cs"/>
            </a:rPr>
          </a:br>
          <a:r>
            <a:rPr lang="en-CA" sz="1100">
              <a:solidFill>
                <a:schemeClr val="dk1"/>
              </a:solidFill>
              <a:effectLst/>
              <a:latin typeface="+mn-lt"/>
              <a:ea typeface="+mn-ea"/>
              <a:cs typeface="+mn-cs"/>
            </a:rPr>
            <a:t>To</a:t>
          </a:r>
          <a:r>
            <a:rPr lang="en-CA" sz="1100" baseline="0">
              <a:solidFill>
                <a:schemeClr val="dk1"/>
              </a:solidFill>
              <a:effectLst/>
              <a:latin typeface="+mn-lt"/>
              <a:ea typeface="+mn-ea"/>
              <a:cs typeface="+mn-cs"/>
            </a:rPr>
            <a:t> determine  how much your gross pay is supposed to be enter your weekly contact hours in the blue box. </a:t>
          </a:r>
          <a:endParaRPr lang="en-CA">
            <a:effectLst/>
          </a:endParaRPr>
        </a:p>
        <a:p>
          <a:pPr algn="l"/>
          <a:endParaRPr lang="en-CA" sz="1100"/>
        </a:p>
      </xdr:txBody>
    </xdr:sp>
    <xdr:clientData/>
  </xdr:twoCellAnchor>
  <xdr:twoCellAnchor>
    <xdr:from>
      <xdr:col>3</xdr:col>
      <xdr:colOff>0</xdr:colOff>
      <xdr:row>23</xdr:row>
      <xdr:rowOff>66675</xdr:rowOff>
    </xdr:from>
    <xdr:to>
      <xdr:col>5</xdr:col>
      <xdr:colOff>428625</xdr:colOff>
      <xdr:row>24</xdr:row>
      <xdr:rowOff>552450</xdr:rowOff>
    </xdr:to>
    <xdr:sp macro="" textlink="">
      <xdr:nvSpPr>
        <xdr:cNvPr id="5" name="Left Arrow Callout 4"/>
        <xdr:cNvSpPr/>
      </xdr:nvSpPr>
      <xdr:spPr>
        <a:xfrm>
          <a:off x="3152775" y="7877175"/>
          <a:ext cx="2019300" cy="1247775"/>
        </a:xfrm>
        <a:prstGeom prst="leftArrowCallout">
          <a:avLst>
            <a:gd name="adj1" fmla="val 25000"/>
            <a:gd name="adj2" fmla="val 28496"/>
            <a:gd name="adj3" fmla="val 25699"/>
            <a:gd name="adj4" fmla="val 6497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If the Yello</a:t>
          </a:r>
          <a:r>
            <a:rPr lang="en-CA" sz="1100" baseline="0">
              <a:solidFill>
                <a:schemeClr val="dk1"/>
              </a:solidFill>
              <a:effectLst/>
              <a:latin typeface="+mn-lt"/>
              <a:ea typeface="+mn-ea"/>
              <a:cs typeface="+mn-cs"/>
            </a:rPr>
            <a:t>w box number is smaller than the Gray box number SFU has shorted your pay.</a:t>
          </a:r>
          <a:endParaRPr lang="en-CA">
            <a:effectLst/>
          </a:endParaRPr>
        </a:p>
        <a:p>
          <a:pPr algn="l"/>
          <a:endParaRPr lang="en-CA"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419100</xdr:colOff>
      <xdr:row>21</xdr:row>
      <xdr:rowOff>114301</xdr:rowOff>
    </xdr:from>
    <xdr:to>
      <xdr:col>7</xdr:col>
      <xdr:colOff>400050</xdr:colOff>
      <xdr:row>26</xdr:row>
      <xdr:rowOff>133351</xdr:rowOff>
    </xdr:to>
    <xdr:sp macro="" textlink="">
      <xdr:nvSpPr>
        <xdr:cNvPr id="2" name="Left Arrow Callout 1"/>
        <xdr:cNvSpPr/>
      </xdr:nvSpPr>
      <xdr:spPr>
        <a:xfrm>
          <a:off x="5419725" y="4686301"/>
          <a:ext cx="1809750" cy="1352550"/>
        </a:xfrm>
        <a:prstGeom prst="leftArrowCallout">
          <a:avLst>
            <a:gd name="adj1" fmla="val 25000"/>
            <a:gd name="adj2" fmla="val 25000"/>
            <a:gd name="adj3" fmla="val 25000"/>
            <a:gd name="adj4" fmla="val 70240"/>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Take</a:t>
          </a:r>
          <a:r>
            <a:rPr lang="en-CA" sz="1100" baseline="0"/>
            <a:t> these (yellow &amp; gray) numbers to the "Totals" Sheet at bottom right to total up any career long discrepencies.</a:t>
          </a:r>
          <a:endParaRPr lang="en-CA" sz="1100"/>
        </a:p>
      </xdr:txBody>
    </xdr:sp>
    <xdr:clientData/>
  </xdr:twoCellAnchor>
  <xdr:twoCellAnchor>
    <xdr:from>
      <xdr:col>3</xdr:col>
      <xdr:colOff>133350</xdr:colOff>
      <xdr:row>0</xdr:row>
      <xdr:rowOff>0</xdr:rowOff>
    </xdr:from>
    <xdr:to>
      <xdr:col>7</xdr:col>
      <xdr:colOff>247650</xdr:colOff>
      <xdr:row>6</xdr:row>
      <xdr:rowOff>9525</xdr:rowOff>
    </xdr:to>
    <xdr:sp macro="" textlink="">
      <xdr:nvSpPr>
        <xdr:cNvPr id="3" name="Left Arrow Callout 2"/>
        <xdr:cNvSpPr/>
      </xdr:nvSpPr>
      <xdr:spPr>
        <a:xfrm>
          <a:off x="4895850" y="0"/>
          <a:ext cx="3286125" cy="1343025"/>
        </a:xfrm>
        <a:prstGeom prst="leftArrowCallout">
          <a:avLst>
            <a:gd name="adj1" fmla="val 25000"/>
            <a:gd name="adj2" fmla="val 25000"/>
            <a:gd name="adj3" fmla="val 25000"/>
            <a:gd name="adj4" fmla="val 81524"/>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ALL</a:t>
          </a:r>
          <a:r>
            <a:rPr lang="en-CA" sz="1100" baseline="0"/>
            <a:t> TAs!</a:t>
          </a:r>
          <a:r>
            <a:rPr lang="en-CA" sz="1100"/>
            <a:t/>
          </a:r>
          <a:br>
            <a:rPr lang="en-CA" sz="1100"/>
          </a:br>
          <a:r>
            <a:rPr lang="en-CA" sz="1100"/>
            <a:t>To</a:t>
          </a:r>
          <a:r>
            <a:rPr lang="en-CA" sz="1100" baseline="0"/>
            <a:t> determine  how much your gross pay is supposed to be enter you Base Units in the green box.  The number next to the your type of position in Gray is your Official Gross Pay.</a:t>
          </a:r>
          <a:endParaRPr lang="en-CA" sz="1100"/>
        </a:p>
      </xdr:txBody>
    </xdr:sp>
    <xdr:clientData/>
  </xdr:twoCellAnchor>
  <xdr:twoCellAnchor>
    <xdr:from>
      <xdr:col>3</xdr:col>
      <xdr:colOff>47624</xdr:colOff>
      <xdr:row>7</xdr:row>
      <xdr:rowOff>38099</xdr:rowOff>
    </xdr:from>
    <xdr:to>
      <xdr:col>7</xdr:col>
      <xdr:colOff>247650</xdr:colOff>
      <xdr:row>12</xdr:row>
      <xdr:rowOff>85724</xdr:rowOff>
    </xdr:to>
    <xdr:sp macro="" textlink="">
      <xdr:nvSpPr>
        <xdr:cNvPr id="4" name="Left Arrow Callout 3"/>
        <xdr:cNvSpPr/>
      </xdr:nvSpPr>
      <xdr:spPr>
        <a:xfrm>
          <a:off x="4810124" y="1562099"/>
          <a:ext cx="3371851" cy="1190625"/>
        </a:xfrm>
        <a:prstGeom prst="leftArrowCallout">
          <a:avLst>
            <a:gd name="adj1" fmla="val 25000"/>
            <a:gd name="adj2" fmla="val 25000"/>
            <a:gd name="adj3" fmla="val 25000"/>
            <a:gd name="adj4" fmla="val 82399"/>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Sessionals Instructors!</a:t>
          </a:r>
          <a:br>
            <a:rPr lang="en-CA" sz="1100">
              <a:solidFill>
                <a:schemeClr val="dk1"/>
              </a:solidFill>
              <a:effectLst/>
              <a:latin typeface="+mn-lt"/>
              <a:ea typeface="+mn-ea"/>
              <a:cs typeface="+mn-cs"/>
            </a:rPr>
          </a:br>
          <a:r>
            <a:rPr lang="en-CA" sz="1100">
              <a:solidFill>
                <a:schemeClr val="dk1"/>
              </a:solidFill>
              <a:effectLst/>
              <a:latin typeface="+mn-lt"/>
              <a:ea typeface="+mn-ea"/>
              <a:cs typeface="+mn-cs"/>
            </a:rPr>
            <a:t>To</a:t>
          </a:r>
          <a:r>
            <a:rPr lang="en-CA" sz="1100" baseline="0">
              <a:solidFill>
                <a:schemeClr val="dk1"/>
              </a:solidFill>
              <a:effectLst/>
              <a:latin typeface="+mn-lt"/>
              <a:ea typeface="+mn-ea"/>
              <a:cs typeface="+mn-cs"/>
            </a:rPr>
            <a:t> determine  how much your gross pay is supposed to be enter your weekly contact hours in the blue box. </a:t>
          </a:r>
          <a:endParaRPr lang="en-CA">
            <a:effectLst/>
          </a:endParaRPr>
        </a:p>
        <a:p>
          <a:pPr algn="l"/>
          <a:endParaRPr lang="en-CA" sz="1100"/>
        </a:p>
      </xdr:txBody>
    </xdr:sp>
    <xdr:clientData/>
  </xdr:twoCellAnchor>
  <xdr:twoCellAnchor>
    <xdr:from>
      <xdr:col>2</xdr:col>
      <xdr:colOff>1285874</xdr:colOff>
      <xdr:row>21</xdr:row>
      <xdr:rowOff>85725</xdr:rowOff>
    </xdr:from>
    <xdr:to>
      <xdr:col>4</xdr:col>
      <xdr:colOff>257174</xdr:colOff>
      <xdr:row>26</xdr:row>
      <xdr:rowOff>114300</xdr:rowOff>
    </xdr:to>
    <xdr:sp macro="" textlink="">
      <xdr:nvSpPr>
        <xdr:cNvPr id="5" name="Left Arrow Callout 4"/>
        <xdr:cNvSpPr/>
      </xdr:nvSpPr>
      <xdr:spPr>
        <a:xfrm>
          <a:off x="3724274" y="4657725"/>
          <a:ext cx="1533525" cy="1362075"/>
        </a:xfrm>
        <a:prstGeom prst="leftArrowCallout">
          <a:avLst>
            <a:gd name="adj1" fmla="val 25000"/>
            <a:gd name="adj2" fmla="val 28496"/>
            <a:gd name="adj3" fmla="val 25699"/>
            <a:gd name="adj4" fmla="val 6497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If the Yello</a:t>
          </a:r>
          <a:r>
            <a:rPr lang="en-CA" sz="1100" baseline="0">
              <a:solidFill>
                <a:schemeClr val="dk1"/>
              </a:solidFill>
              <a:effectLst/>
              <a:latin typeface="+mn-lt"/>
              <a:ea typeface="+mn-ea"/>
              <a:cs typeface="+mn-cs"/>
            </a:rPr>
            <a:t>w box number is smaller than the Gray box number SFU has shorted your pay.</a:t>
          </a:r>
          <a:endParaRPr lang="en-CA">
            <a:effectLst/>
          </a:endParaRPr>
        </a:p>
        <a:p>
          <a:pPr algn="l"/>
          <a:endParaRPr lang="en-CA"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266700</xdr:colOff>
      <xdr:row>21</xdr:row>
      <xdr:rowOff>95251</xdr:rowOff>
    </xdr:from>
    <xdr:to>
      <xdr:col>7</xdr:col>
      <xdr:colOff>400050</xdr:colOff>
      <xdr:row>26</xdr:row>
      <xdr:rowOff>114301</xdr:rowOff>
    </xdr:to>
    <xdr:sp macro="" textlink="">
      <xdr:nvSpPr>
        <xdr:cNvPr id="2" name="Left Arrow Callout 1"/>
        <xdr:cNvSpPr/>
      </xdr:nvSpPr>
      <xdr:spPr>
        <a:xfrm>
          <a:off x="5848350" y="4286251"/>
          <a:ext cx="1962150" cy="1352550"/>
        </a:xfrm>
        <a:prstGeom prst="leftArrowCallou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Take</a:t>
          </a:r>
          <a:r>
            <a:rPr lang="en-CA" sz="1100" baseline="0"/>
            <a:t> these (yellow &amp; gray) numbers to the "Totals" Sheet at bottom right to total up any career long discrepencies.</a:t>
          </a:r>
          <a:endParaRPr lang="en-CA" sz="1100"/>
        </a:p>
      </xdr:txBody>
    </xdr:sp>
    <xdr:clientData/>
  </xdr:twoCellAnchor>
  <xdr:twoCellAnchor>
    <xdr:from>
      <xdr:col>3</xdr:col>
      <xdr:colOff>133350</xdr:colOff>
      <xdr:row>0</xdr:row>
      <xdr:rowOff>0</xdr:rowOff>
    </xdr:from>
    <xdr:to>
      <xdr:col>7</xdr:col>
      <xdr:colOff>247650</xdr:colOff>
      <xdr:row>6</xdr:row>
      <xdr:rowOff>9525</xdr:rowOff>
    </xdr:to>
    <xdr:sp macro="" textlink="">
      <xdr:nvSpPr>
        <xdr:cNvPr id="3" name="Left Arrow Callout 2"/>
        <xdr:cNvSpPr/>
      </xdr:nvSpPr>
      <xdr:spPr>
        <a:xfrm>
          <a:off x="4895850" y="0"/>
          <a:ext cx="3286125" cy="1343025"/>
        </a:xfrm>
        <a:prstGeom prst="leftArrowCallout">
          <a:avLst>
            <a:gd name="adj1" fmla="val 25000"/>
            <a:gd name="adj2" fmla="val 25000"/>
            <a:gd name="adj3" fmla="val 25000"/>
            <a:gd name="adj4" fmla="val 81524"/>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ALL</a:t>
          </a:r>
          <a:r>
            <a:rPr lang="en-CA" sz="1100" baseline="0"/>
            <a:t> TAs!</a:t>
          </a:r>
          <a:r>
            <a:rPr lang="en-CA" sz="1100"/>
            <a:t/>
          </a:r>
          <a:br>
            <a:rPr lang="en-CA" sz="1100"/>
          </a:br>
          <a:r>
            <a:rPr lang="en-CA" sz="1100"/>
            <a:t>To</a:t>
          </a:r>
          <a:r>
            <a:rPr lang="en-CA" sz="1100" baseline="0"/>
            <a:t> determine  how much your gross pay is supposed to be enter you Base Units in the green box.  The number next to the your type of position in Gray is your Official Gross Pay.</a:t>
          </a:r>
          <a:endParaRPr lang="en-CA" sz="1100"/>
        </a:p>
      </xdr:txBody>
    </xdr:sp>
    <xdr:clientData/>
  </xdr:twoCellAnchor>
  <xdr:twoCellAnchor>
    <xdr:from>
      <xdr:col>3</xdr:col>
      <xdr:colOff>47624</xdr:colOff>
      <xdr:row>7</xdr:row>
      <xdr:rowOff>38099</xdr:rowOff>
    </xdr:from>
    <xdr:to>
      <xdr:col>7</xdr:col>
      <xdr:colOff>247650</xdr:colOff>
      <xdr:row>12</xdr:row>
      <xdr:rowOff>85724</xdr:rowOff>
    </xdr:to>
    <xdr:sp macro="" textlink="">
      <xdr:nvSpPr>
        <xdr:cNvPr id="4" name="Left Arrow Callout 3"/>
        <xdr:cNvSpPr/>
      </xdr:nvSpPr>
      <xdr:spPr>
        <a:xfrm>
          <a:off x="4810124" y="1562099"/>
          <a:ext cx="3371851" cy="1190625"/>
        </a:xfrm>
        <a:prstGeom prst="leftArrowCallout">
          <a:avLst>
            <a:gd name="adj1" fmla="val 25000"/>
            <a:gd name="adj2" fmla="val 25000"/>
            <a:gd name="adj3" fmla="val 25000"/>
            <a:gd name="adj4" fmla="val 82399"/>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Sessionals Instructors!</a:t>
          </a:r>
          <a:br>
            <a:rPr lang="en-CA" sz="1100">
              <a:solidFill>
                <a:schemeClr val="dk1"/>
              </a:solidFill>
              <a:effectLst/>
              <a:latin typeface="+mn-lt"/>
              <a:ea typeface="+mn-ea"/>
              <a:cs typeface="+mn-cs"/>
            </a:rPr>
          </a:br>
          <a:r>
            <a:rPr lang="en-CA" sz="1100">
              <a:solidFill>
                <a:schemeClr val="dk1"/>
              </a:solidFill>
              <a:effectLst/>
              <a:latin typeface="+mn-lt"/>
              <a:ea typeface="+mn-ea"/>
              <a:cs typeface="+mn-cs"/>
            </a:rPr>
            <a:t>To</a:t>
          </a:r>
          <a:r>
            <a:rPr lang="en-CA" sz="1100" baseline="0">
              <a:solidFill>
                <a:schemeClr val="dk1"/>
              </a:solidFill>
              <a:effectLst/>
              <a:latin typeface="+mn-lt"/>
              <a:ea typeface="+mn-ea"/>
              <a:cs typeface="+mn-cs"/>
            </a:rPr>
            <a:t> determine  how much your gross pay is supposed to be enter your weekly contact hours in the blue box. </a:t>
          </a:r>
          <a:endParaRPr lang="en-CA">
            <a:effectLst/>
          </a:endParaRPr>
        </a:p>
        <a:p>
          <a:pPr algn="l"/>
          <a:endParaRPr lang="en-CA" sz="1100"/>
        </a:p>
      </xdr:txBody>
    </xdr:sp>
    <xdr:clientData/>
  </xdr:twoCellAnchor>
  <xdr:twoCellAnchor>
    <xdr:from>
      <xdr:col>3</xdr:col>
      <xdr:colOff>0</xdr:colOff>
      <xdr:row>21</xdr:row>
      <xdr:rowOff>85725</xdr:rowOff>
    </xdr:from>
    <xdr:to>
      <xdr:col>4</xdr:col>
      <xdr:colOff>209550</xdr:colOff>
      <xdr:row>26</xdr:row>
      <xdr:rowOff>114300</xdr:rowOff>
    </xdr:to>
    <xdr:sp macro="" textlink="">
      <xdr:nvSpPr>
        <xdr:cNvPr id="5" name="Left Arrow Callout 4"/>
        <xdr:cNvSpPr/>
      </xdr:nvSpPr>
      <xdr:spPr>
        <a:xfrm>
          <a:off x="4200525" y="4276725"/>
          <a:ext cx="1590675" cy="1362075"/>
        </a:xfrm>
        <a:prstGeom prst="leftArrowCallout">
          <a:avLst>
            <a:gd name="adj1" fmla="val 25000"/>
            <a:gd name="adj2" fmla="val 28496"/>
            <a:gd name="adj3" fmla="val 25699"/>
            <a:gd name="adj4" fmla="val 6497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If the Yello</a:t>
          </a:r>
          <a:r>
            <a:rPr lang="en-CA" sz="1100" baseline="0">
              <a:solidFill>
                <a:schemeClr val="dk1"/>
              </a:solidFill>
              <a:effectLst/>
              <a:latin typeface="+mn-lt"/>
              <a:ea typeface="+mn-ea"/>
              <a:cs typeface="+mn-cs"/>
            </a:rPr>
            <a:t>w box number is smaller than the Gray box number SFU has shorted your pay.</a:t>
          </a:r>
          <a:endParaRPr lang="en-CA">
            <a:effectLst/>
          </a:endParaRPr>
        </a:p>
        <a:p>
          <a:pPr algn="l"/>
          <a:endParaRPr lang="en-CA"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380999</xdr:colOff>
      <xdr:row>21</xdr:row>
      <xdr:rowOff>85726</xdr:rowOff>
    </xdr:from>
    <xdr:to>
      <xdr:col>9</xdr:col>
      <xdr:colOff>161924</xdr:colOff>
      <xdr:row>26</xdr:row>
      <xdr:rowOff>104776</xdr:rowOff>
    </xdr:to>
    <xdr:sp macro="" textlink="">
      <xdr:nvSpPr>
        <xdr:cNvPr id="2" name="Left Arrow Callout 1"/>
        <xdr:cNvSpPr/>
      </xdr:nvSpPr>
      <xdr:spPr>
        <a:xfrm>
          <a:off x="6419849" y="4467226"/>
          <a:ext cx="2219325" cy="1162050"/>
        </a:xfrm>
        <a:prstGeom prst="leftArrowCallout">
          <a:avLst>
            <a:gd name="adj1" fmla="val 25000"/>
            <a:gd name="adj2" fmla="val 25000"/>
            <a:gd name="adj3" fmla="val 25000"/>
            <a:gd name="adj4" fmla="val 7570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Take</a:t>
          </a:r>
          <a:r>
            <a:rPr lang="en-CA" sz="1100" baseline="0"/>
            <a:t> these (yellow &amp; gray) numbers to the "Totals" Sheet at bottom right to total up any career long discrepencies.</a:t>
          </a:r>
          <a:endParaRPr lang="en-CA" sz="1100"/>
        </a:p>
      </xdr:txBody>
    </xdr:sp>
    <xdr:clientData/>
  </xdr:twoCellAnchor>
  <xdr:twoCellAnchor>
    <xdr:from>
      <xdr:col>3</xdr:col>
      <xdr:colOff>133350</xdr:colOff>
      <xdr:row>0</xdr:row>
      <xdr:rowOff>0</xdr:rowOff>
    </xdr:from>
    <xdr:to>
      <xdr:col>7</xdr:col>
      <xdr:colOff>247650</xdr:colOff>
      <xdr:row>6</xdr:row>
      <xdr:rowOff>9525</xdr:rowOff>
    </xdr:to>
    <xdr:sp macro="" textlink="">
      <xdr:nvSpPr>
        <xdr:cNvPr id="3" name="Left Arrow Callout 2"/>
        <xdr:cNvSpPr/>
      </xdr:nvSpPr>
      <xdr:spPr>
        <a:xfrm>
          <a:off x="4895850" y="0"/>
          <a:ext cx="3286125" cy="1343025"/>
        </a:xfrm>
        <a:prstGeom prst="leftArrowCallout">
          <a:avLst>
            <a:gd name="adj1" fmla="val 25000"/>
            <a:gd name="adj2" fmla="val 25000"/>
            <a:gd name="adj3" fmla="val 25000"/>
            <a:gd name="adj4" fmla="val 81524"/>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ALL</a:t>
          </a:r>
          <a:r>
            <a:rPr lang="en-CA" sz="1100" baseline="0"/>
            <a:t> TAs!</a:t>
          </a:r>
          <a:r>
            <a:rPr lang="en-CA" sz="1100"/>
            <a:t/>
          </a:r>
          <a:br>
            <a:rPr lang="en-CA" sz="1100"/>
          </a:br>
          <a:r>
            <a:rPr lang="en-CA" sz="1100"/>
            <a:t>To</a:t>
          </a:r>
          <a:r>
            <a:rPr lang="en-CA" sz="1100" baseline="0"/>
            <a:t> determine  how much your gross pay is supposed to be enter you Base Units in the green box.  The number next to the your type of position in Gray is your Official Gross Pay.</a:t>
          </a:r>
          <a:endParaRPr lang="en-CA" sz="1100"/>
        </a:p>
      </xdr:txBody>
    </xdr:sp>
    <xdr:clientData/>
  </xdr:twoCellAnchor>
  <xdr:twoCellAnchor>
    <xdr:from>
      <xdr:col>3</xdr:col>
      <xdr:colOff>47624</xdr:colOff>
      <xdr:row>7</xdr:row>
      <xdr:rowOff>38099</xdr:rowOff>
    </xdr:from>
    <xdr:to>
      <xdr:col>7</xdr:col>
      <xdr:colOff>247650</xdr:colOff>
      <xdr:row>12</xdr:row>
      <xdr:rowOff>85724</xdr:rowOff>
    </xdr:to>
    <xdr:sp macro="" textlink="">
      <xdr:nvSpPr>
        <xdr:cNvPr id="4" name="Left Arrow Callout 3"/>
        <xdr:cNvSpPr/>
      </xdr:nvSpPr>
      <xdr:spPr>
        <a:xfrm>
          <a:off x="4810124" y="1562099"/>
          <a:ext cx="3371851" cy="1190625"/>
        </a:xfrm>
        <a:prstGeom prst="leftArrowCallout">
          <a:avLst>
            <a:gd name="adj1" fmla="val 25000"/>
            <a:gd name="adj2" fmla="val 25000"/>
            <a:gd name="adj3" fmla="val 25000"/>
            <a:gd name="adj4" fmla="val 82399"/>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Sessionals Instructors!</a:t>
          </a:r>
          <a:br>
            <a:rPr lang="en-CA" sz="1100">
              <a:solidFill>
                <a:schemeClr val="dk1"/>
              </a:solidFill>
              <a:effectLst/>
              <a:latin typeface="+mn-lt"/>
              <a:ea typeface="+mn-ea"/>
              <a:cs typeface="+mn-cs"/>
            </a:rPr>
          </a:br>
          <a:r>
            <a:rPr lang="en-CA" sz="1100">
              <a:solidFill>
                <a:schemeClr val="dk1"/>
              </a:solidFill>
              <a:effectLst/>
              <a:latin typeface="+mn-lt"/>
              <a:ea typeface="+mn-ea"/>
              <a:cs typeface="+mn-cs"/>
            </a:rPr>
            <a:t>To</a:t>
          </a:r>
          <a:r>
            <a:rPr lang="en-CA" sz="1100" baseline="0">
              <a:solidFill>
                <a:schemeClr val="dk1"/>
              </a:solidFill>
              <a:effectLst/>
              <a:latin typeface="+mn-lt"/>
              <a:ea typeface="+mn-ea"/>
              <a:cs typeface="+mn-cs"/>
            </a:rPr>
            <a:t> determine  how much your gross pay is supposed to be enter your weekly contact hours in the blue box. </a:t>
          </a:r>
          <a:endParaRPr lang="en-CA">
            <a:effectLst/>
          </a:endParaRPr>
        </a:p>
        <a:p>
          <a:pPr algn="l"/>
          <a:endParaRPr lang="en-CA" sz="1100"/>
        </a:p>
      </xdr:txBody>
    </xdr:sp>
    <xdr:clientData/>
  </xdr:twoCellAnchor>
  <xdr:twoCellAnchor>
    <xdr:from>
      <xdr:col>2</xdr:col>
      <xdr:colOff>1371599</xdr:colOff>
      <xdr:row>21</xdr:row>
      <xdr:rowOff>85725</xdr:rowOff>
    </xdr:from>
    <xdr:to>
      <xdr:col>4</xdr:col>
      <xdr:colOff>561974</xdr:colOff>
      <xdr:row>26</xdr:row>
      <xdr:rowOff>114300</xdr:rowOff>
    </xdr:to>
    <xdr:sp macro="" textlink="">
      <xdr:nvSpPr>
        <xdr:cNvPr id="5" name="Left Arrow Callout 4"/>
        <xdr:cNvSpPr/>
      </xdr:nvSpPr>
      <xdr:spPr>
        <a:xfrm>
          <a:off x="4019549" y="4467225"/>
          <a:ext cx="1971675" cy="1171575"/>
        </a:xfrm>
        <a:prstGeom prst="leftArrowCallout">
          <a:avLst>
            <a:gd name="adj1" fmla="val 25000"/>
            <a:gd name="adj2" fmla="val 28496"/>
            <a:gd name="adj3" fmla="val 25699"/>
            <a:gd name="adj4" fmla="val 6497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If the Yello</a:t>
          </a:r>
          <a:r>
            <a:rPr lang="en-CA" sz="1100" baseline="0">
              <a:solidFill>
                <a:schemeClr val="dk1"/>
              </a:solidFill>
              <a:effectLst/>
              <a:latin typeface="+mn-lt"/>
              <a:ea typeface="+mn-ea"/>
              <a:cs typeface="+mn-cs"/>
            </a:rPr>
            <a:t>w box number is smaller than the Gray box number SFU has shorted your pay.</a:t>
          </a:r>
          <a:endParaRPr lang="en-CA">
            <a:effectLst/>
          </a:endParaRPr>
        </a:p>
        <a:p>
          <a:pPr algn="l"/>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295275</xdr:colOff>
      <xdr:row>21</xdr:row>
      <xdr:rowOff>57151</xdr:rowOff>
    </xdr:from>
    <xdr:to>
      <xdr:col>8</xdr:col>
      <xdr:colOff>428625</xdr:colOff>
      <xdr:row>26</xdr:row>
      <xdr:rowOff>76201</xdr:rowOff>
    </xdr:to>
    <xdr:sp macro="" textlink="">
      <xdr:nvSpPr>
        <xdr:cNvPr id="2" name="Left Arrow Callout 1"/>
        <xdr:cNvSpPr/>
      </xdr:nvSpPr>
      <xdr:spPr>
        <a:xfrm>
          <a:off x="5781675" y="4629151"/>
          <a:ext cx="1962150" cy="1162050"/>
        </a:xfrm>
        <a:prstGeom prst="leftArrowCallout">
          <a:avLst>
            <a:gd name="adj1" fmla="val 25000"/>
            <a:gd name="adj2" fmla="val 25000"/>
            <a:gd name="adj3" fmla="val 25000"/>
            <a:gd name="adj4" fmla="val 74686"/>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Take</a:t>
          </a:r>
          <a:r>
            <a:rPr lang="en-CA" sz="1100" baseline="0"/>
            <a:t> these (yellow &amp; gray) numbers to the "Totals" Sheet at bottom right to total up any career long discrepencies.</a:t>
          </a:r>
          <a:endParaRPr lang="en-CA" sz="1100"/>
        </a:p>
      </xdr:txBody>
    </xdr:sp>
    <xdr:clientData/>
  </xdr:twoCellAnchor>
  <xdr:twoCellAnchor>
    <xdr:from>
      <xdr:col>3</xdr:col>
      <xdr:colOff>133350</xdr:colOff>
      <xdr:row>0</xdr:row>
      <xdr:rowOff>0</xdr:rowOff>
    </xdr:from>
    <xdr:to>
      <xdr:col>7</xdr:col>
      <xdr:colOff>247650</xdr:colOff>
      <xdr:row>6</xdr:row>
      <xdr:rowOff>9525</xdr:rowOff>
    </xdr:to>
    <xdr:sp macro="" textlink="">
      <xdr:nvSpPr>
        <xdr:cNvPr id="3" name="Left Arrow Callout 2"/>
        <xdr:cNvSpPr/>
      </xdr:nvSpPr>
      <xdr:spPr>
        <a:xfrm>
          <a:off x="4019550" y="0"/>
          <a:ext cx="2933700" cy="1152525"/>
        </a:xfrm>
        <a:prstGeom prst="leftArrowCallout">
          <a:avLst>
            <a:gd name="adj1" fmla="val 25000"/>
            <a:gd name="adj2" fmla="val 25000"/>
            <a:gd name="adj3" fmla="val 25000"/>
            <a:gd name="adj4" fmla="val 81524"/>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ALL</a:t>
          </a:r>
          <a:r>
            <a:rPr lang="en-CA" sz="1100" baseline="0"/>
            <a:t> TAs!</a:t>
          </a:r>
          <a:r>
            <a:rPr lang="en-CA" sz="1100"/>
            <a:t/>
          </a:r>
          <a:br>
            <a:rPr lang="en-CA" sz="1100"/>
          </a:br>
          <a:r>
            <a:rPr lang="en-CA" sz="1100"/>
            <a:t>To</a:t>
          </a:r>
          <a:r>
            <a:rPr lang="en-CA" sz="1100" baseline="0"/>
            <a:t> determine  how much your gross pay is supposed to be enter you Base Units in the green box.  The number next to the your type of position in Gray is your Official Gross Pay.</a:t>
          </a:r>
          <a:endParaRPr lang="en-CA" sz="1100"/>
        </a:p>
      </xdr:txBody>
    </xdr:sp>
    <xdr:clientData/>
  </xdr:twoCellAnchor>
  <xdr:twoCellAnchor>
    <xdr:from>
      <xdr:col>3</xdr:col>
      <xdr:colOff>47624</xdr:colOff>
      <xdr:row>7</xdr:row>
      <xdr:rowOff>190499</xdr:rowOff>
    </xdr:from>
    <xdr:to>
      <xdr:col>7</xdr:col>
      <xdr:colOff>247650</xdr:colOff>
      <xdr:row>11</xdr:row>
      <xdr:rowOff>0</xdr:rowOff>
    </xdr:to>
    <xdr:sp macro="" textlink="">
      <xdr:nvSpPr>
        <xdr:cNvPr id="4" name="Left Arrow Callout 3"/>
        <xdr:cNvSpPr/>
      </xdr:nvSpPr>
      <xdr:spPr>
        <a:xfrm>
          <a:off x="3933824" y="1523999"/>
          <a:ext cx="3019426" cy="952501"/>
        </a:xfrm>
        <a:prstGeom prst="leftArrowCallout">
          <a:avLst>
            <a:gd name="adj1" fmla="val 25000"/>
            <a:gd name="adj2" fmla="val 25000"/>
            <a:gd name="adj3" fmla="val 25000"/>
            <a:gd name="adj4" fmla="val 82399"/>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Sessionals Instructors!</a:t>
          </a:r>
          <a:br>
            <a:rPr lang="en-CA" sz="1100"/>
          </a:br>
          <a:r>
            <a:rPr lang="en-CA" sz="1100"/>
            <a:t>To</a:t>
          </a:r>
          <a:r>
            <a:rPr lang="en-CA" sz="1100" baseline="0"/>
            <a:t> determine  how much your gross pay is supposed to be enter your weekly contact hours in the blue box. </a:t>
          </a:r>
          <a:endParaRPr lang="en-CA" sz="1100"/>
        </a:p>
      </xdr:txBody>
    </xdr:sp>
    <xdr:clientData/>
  </xdr:twoCellAnchor>
  <xdr:twoCellAnchor>
    <xdr:from>
      <xdr:col>2</xdr:col>
      <xdr:colOff>1400174</xdr:colOff>
      <xdr:row>21</xdr:row>
      <xdr:rowOff>85725</xdr:rowOff>
    </xdr:from>
    <xdr:to>
      <xdr:col>5</xdr:col>
      <xdr:colOff>238124</xdr:colOff>
      <xdr:row>26</xdr:row>
      <xdr:rowOff>114300</xdr:rowOff>
    </xdr:to>
    <xdr:sp macro="" textlink="">
      <xdr:nvSpPr>
        <xdr:cNvPr id="5" name="Left Arrow Callout 4"/>
        <xdr:cNvSpPr/>
      </xdr:nvSpPr>
      <xdr:spPr>
        <a:xfrm>
          <a:off x="3886199" y="4657725"/>
          <a:ext cx="1838325" cy="1171575"/>
        </a:xfrm>
        <a:prstGeom prst="leftArrowCallout">
          <a:avLst>
            <a:gd name="adj1" fmla="val 25000"/>
            <a:gd name="adj2" fmla="val 28496"/>
            <a:gd name="adj3" fmla="val 25699"/>
            <a:gd name="adj4" fmla="val 6497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If the Yello</a:t>
          </a:r>
          <a:r>
            <a:rPr lang="en-CA" sz="1100" baseline="0"/>
            <a:t>w box number is smaller than the Gray box number SFU has shorted your pay.</a:t>
          </a:r>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295275</xdr:colOff>
      <xdr:row>21</xdr:row>
      <xdr:rowOff>57151</xdr:rowOff>
    </xdr:from>
    <xdr:to>
      <xdr:col>8</xdr:col>
      <xdr:colOff>428625</xdr:colOff>
      <xdr:row>26</xdr:row>
      <xdr:rowOff>76201</xdr:rowOff>
    </xdr:to>
    <xdr:sp macro="" textlink="">
      <xdr:nvSpPr>
        <xdr:cNvPr id="2" name="Left Arrow Callout 1"/>
        <xdr:cNvSpPr/>
      </xdr:nvSpPr>
      <xdr:spPr>
        <a:xfrm>
          <a:off x="5781675" y="4629151"/>
          <a:ext cx="1962150" cy="1162050"/>
        </a:xfrm>
        <a:prstGeom prst="leftArrowCallout">
          <a:avLst>
            <a:gd name="adj1" fmla="val 25000"/>
            <a:gd name="adj2" fmla="val 25000"/>
            <a:gd name="adj3" fmla="val 25000"/>
            <a:gd name="adj4" fmla="val 74686"/>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Take</a:t>
          </a:r>
          <a:r>
            <a:rPr lang="en-CA" sz="1100" baseline="0"/>
            <a:t> these (yellow &amp; gray) numbers to the "Totals" Sheet at bottom right to total up any career long discrepencies.</a:t>
          </a:r>
          <a:endParaRPr lang="en-CA" sz="1100"/>
        </a:p>
      </xdr:txBody>
    </xdr:sp>
    <xdr:clientData/>
  </xdr:twoCellAnchor>
  <xdr:twoCellAnchor>
    <xdr:from>
      <xdr:col>3</xdr:col>
      <xdr:colOff>133350</xdr:colOff>
      <xdr:row>0</xdr:row>
      <xdr:rowOff>0</xdr:rowOff>
    </xdr:from>
    <xdr:to>
      <xdr:col>7</xdr:col>
      <xdr:colOff>247650</xdr:colOff>
      <xdr:row>6</xdr:row>
      <xdr:rowOff>9525</xdr:rowOff>
    </xdr:to>
    <xdr:sp macro="" textlink="">
      <xdr:nvSpPr>
        <xdr:cNvPr id="3" name="Left Arrow Callout 2"/>
        <xdr:cNvSpPr/>
      </xdr:nvSpPr>
      <xdr:spPr>
        <a:xfrm>
          <a:off x="4819650" y="0"/>
          <a:ext cx="2933700" cy="1152525"/>
        </a:xfrm>
        <a:prstGeom prst="leftArrowCallout">
          <a:avLst>
            <a:gd name="adj1" fmla="val 25000"/>
            <a:gd name="adj2" fmla="val 25000"/>
            <a:gd name="adj3" fmla="val 25000"/>
            <a:gd name="adj4" fmla="val 81524"/>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ALL</a:t>
          </a:r>
          <a:r>
            <a:rPr lang="en-CA" sz="1100" baseline="0"/>
            <a:t> TAs!</a:t>
          </a:r>
          <a:r>
            <a:rPr lang="en-CA" sz="1100"/>
            <a:t/>
          </a:r>
          <a:br>
            <a:rPr lang="en-CA" sz="1100"/>
          </a:br>
          <a:r>
            <a:rPr lang="en-CA" sz="1100"/>
            <a:t>To</a:t>
          </a:r>
          <a:r>
            <a:rPr lang="en-CA" sz="1100" baseline="0"/>
            <a:t> determine  how much your gross pay is supposed to be enter you Base Units in the green box.  The number next to the your type of position in Gray is your Official Gross Pay.</a:t>
          </a:r>
          <a:endParaRPr lang="en-CA" sz="1100"/>
        </a:p>
      </xdr:txBody>
    </xdr:sp>
    <xdr:clientData/>
  </xdr:twoCellAnchor>
  <xdr:twoCellAnchor>
    <xdr:from>
      <xdr:col>3</xdr:col>
      <xdr:colOff>47624</xdr:colOff>
      <xdr:row>7</xdr:row>
      <xdr:rowOff>190499</xdr:rowOff>
    </xdr:from>
    <xdr:to>
      <xdr:col>7</xdr:col>
      <xdr:colOff>247650</xdr:colOff>
      <xdr:row>11</xdr:row>
      <xdr:rowOff>0</xdr:rowOff>
    </xdr:to>
    <xdr:sp macro="" textlink="">
      <xdr:nvSpPr>
        <xdr:cNvPr id="4" name="Left Arrow Callout 3"/>
        <xdr:cNvSpPr/>
      </xdr:nvSpPr>
      <xdr:spPr>
        <a:xfrm>
          <a:off x="4733924" y="1523999"/>
          <a:ext cx="3019426" cy="952501"/>
        </a:xfrm>
        <a:prstGeom prst="leftArrowCallout">
          <a:avLst>
            <a:gd name="adj1" fmla="val 25000"/>
            <a:gd name="adj2" fmla="val 25000"/>
            <a:gd name="adj3" fmla="val 25000"/>
            <a:gd name="adj4" fmla="val 82399"/>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Sessionals Instructors!</a:t>
          </a:r>
          <a:br>
            <a:rPr lang="en-CA" sz="1100"/>
          </a:br>
          <a:r>
            <a:rPr lang="en-CA" sz="1100"/>
            <a:t>To</a:t>
          </a:r>
          <a:r>
            <a:rPr lang="en-CA" sz="1100" baseline="0"/>
            <a:t> determine  how much your gross pay is supposed to be enter your weekly contact hours in the blue box. </a:t>
          </a:r>
          <a:endParaRPr lang="en-CA" sz="1100"/>
        </a:p>
      </xdr:txBody>
    </xdr:sp>
    <xdr:clientData/>
  </xdr:twoCellAnchor>
  <xdr:twoCellAnchor>
    <xdr:from>
      <xdr:col>2</xdr:col>
      <xdr:colOff>1400174</xdr:colOff>
      <xdr:row>21</xdr:row>
      <xdr:rowOff>85725</xdr:rowOff>
    </xdr:from>
    <xdr:to>
      <xdr:col>5</xdr:col>
      <xdr:colOff>238124</xdr:colOff>
      <xdr:row>26</xdr:row>
      <xdr:rowOff>114300</xdr:rowOff>
    </xdr:to>
    <xdr:sp macro="" textlink="">
      <xdr:nvSpPr>
        <xdr:cNvPr id="5" name="Left Arrow Callout 4"/>
        <xdr:cNvSpPr/>
      </xdr:nvSpPr>
      <xdr:spPr>
        <a:xfrm>
          <a:off x="3886199" y="4657725"/>
          <a:ext cx="1838325" cy="1171575"/>
        </a:xfrm>
        <a:prstGeom prst="leftArrowCallout">
          <a:avLst>
            <a:gd name="adj1" fmla="val 25000"/>
            <a:gd name="adj2" fmla="val 28496"/>
            <a:gd name="adj3" fmla="val 25699"/>
            <a:gd name="adj4" fmla="val 6497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If the Yello</a:t>
          </a:r>
          <a:r>
            <a:rPr lang="en-CA" sz="1100" baseline="0"/>
            <a:t>w box number is smaller than the Gray box number SFU has shorted your pay.</a:t>
          </a:r>
          <a:endParaRPr lang="en-CA"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21</xdr:row>
      <xdr:rowOff>85726</xdr:rowOff>
    </xdr:from>
    <xdr:to>
      <xdr:col>8</xdr:col>
      <xdr:colOff>133350</xdr:colOff>
      <xdr:row>26</xdr:row>
      <xdr:rowOff>104776</xdr:rowOff>
    </xdr:to>
    <xdr:sp macro="" textlink="">
      <xdr:nvSpPr>
        <xdr:cNvPr id="2" name="Left Arrow Callout 1"/>
        <xdr:cNvSpPr/>
      </xdr:nvSpPr>
      <xdr:spPr>
        <a:xfrm>
          <a:off x="5305425" y="4467226"/>
          <a:ext cx="1962150" cy="1352550"/>
        </a:xfrm>
        <a:prstGeom prst="leftArrowCallout">
          <a:avLst>
            <a:gd name="adj1" fmla="val 25000"/>
            <a:gd name="adj2" fmla="val 25000"/>
            <a:gd name="adj3" fmla="val 25000"/>
            <a:gd name="adj4" fmla="val 7031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Take</a:t>
          </a:r>
          <a:r>
            <a:rPr lang="en-CA" sz="1100" baseline="0"/>
            <a:t> these (yellow &amp; gray) numbers to the "Totals" Sheet at bottom right to total up any career long discrepencies.</a:t>
          </a:r>
          <a:endParaRPr lang="en-CA" sz="1100"/>
        </a:p>
      </xdr:txBody>
    </xdr:sp>
    <xdr:clientData/>
  </xdr:twoCellAnchor>
  <xdr:twoCellAnchor>
    <xdr:from>
      <xdr:col>3</xdr:col>
      <xdr:colOff>133350</xdr:colOff>
      <xdr:row>0</xdr:row>
      <xdr:rowOff>0</xdr:rowOff>
    </xdr:from>
    <xdr:to>
      <xdr:col>7</xdr:col>
      <xdr:colOff>247650</xdr:colOff>
      <xdr:row>6</xdr:row>
      <xdr:rowOff>9525</xdr:rowOff>
    </xdr:to>
    <xdr:sp macro="" textlink="">
      <xdr:nvSpPr>
        <xdr:cNvPr id="3" name="Left Arrow Callout 2"/>
        <xdr:cNvSpPr/>
      </xdr:nvSpPr>
      <xdr:spPr>
        <a:xfrm>
          <a:off x="4819650" y="0"/>
          <a:ext cx="2933700" cy="1152525"/>
        </a:xfrm>
        <a:prstGeom prst="leftArrowCallout">
          <a:avLst>
            <a:gd name="adj1" fmla="val 25000"/>
            <a:gd name="adj2" fmla="val 25000"/>
            <a:gd name="adj3" fmla="val 25000"/>
            <a:gd name="adj4" fmla="val 81524"/>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ALL</a:t>
          </a:r>
          <a:r>
            <a:rPr lang="en-CA" sz="1100" baseline="0"/>
            <a:t> TAs!</a:t>
          </a:r>
          <a:r>
            <a:rPr lang="en-CA" sz="1100"/>
            <a:t/>
          </a:r>
          <a:br>
            <a:rPr lang="en-CA" sz="1100"/>
          </a:br>
          <a:r>
            <a:rPr lang="en-CA" sz="1100"/>
            <a:t>To</a:t>
          </a:r>
          <a:r>
            <a:rPr lang="en-CA" sz="1100" baseline="0"/>
            <a:t> determine  how much your gross pay is supposed to be enter you Base Units in the green box.  The number next to the your type of position in Gray is your Official Gross Pay.</a:t>
          </a:r>
          <a:endParaRPr lang="en-CA" sz="1100"/>
        </a:p>
      </xdr:txBody>
    </xdr:sp>
    <xdr:clientData/>
  </xdr:twoCellAnchor>
  <xdr:twoCellAnchor>
    <xdr:from>
      <xdr:col>3</xdr:col>
      <xdr:colOff>47624</xdr:colOff>
      <xdr:row>7</xdr:row>
      <xdr:rowOff>38099</xdr:rowOff>
    </xdr:from>
    <xdr:to>
      <xdr:col>7</xdr:col>
      <xdr:colOff>247650</xdr:colOff>
      <xdr:row>12</xdr:row>
      <xdr:rowOff>85724</xdr:rowOff>
    </xdr:to>
    <xdr:sp macro="" textlink="">
      <xdr:nvSpPr>
        <xdr:cNvPr id="4" name="Left Arrow Callout 3"/>
        <xdr:cNvSpPr/>
      </xdr:nvSpPr>
      <xdr:spPr>
        <a:xfrm>
          <a:off x="4733924" y="1371599"/>
          <a:ext cx="3019426" cy="1381125"/>
        </a:xfrm>
        <a:prstGeom prst="leftArrowCallout">
          <a:avLst>
            <a:gd name="adj1" fmla="val 25000"/>
            <a:gd name="adj2" fmla="val 25000"/>
            <a:gd name="adj3" fmla="val 25000"/>
            <a:gd name="adj4" fmla="val 82399"/>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Sessionals Instructors!</a:t>
          </a:r>
          <a:br>
            <a:rPr lang="en-CA" sz="1100">
              <a:solidFill>
                <a:schemeClr val="dk1"/>
              </a:solidFill>
              <a:effectLst/>
              <a:latin typeface="+mn-lt"/>
              <a:ea typeface="+mn-ea"/>
              <a:cs typeface="+mn-cs"/>
            </a:rPr>
          </a:br>
          <a:r>
            <a:rPr lang="en-CA" sz="1100">
              <a:solidFill>
                <a:schemeClr val="dk1"/>
              </a:solidFill>
              <a:effectLst/>
              <a:latin typeface="+mn-lt"/>
              <a:ea typeface="+mn-ea"/>
              <a:cs typeface="+mn-cs"/>
            </a:rPr>
            <a:t>To</a:t>
          </a:r>
          <a:r>
            <a:rPr lang="en-CA" sz="1100" baseline="0">
              <a:solidFill>
                <a:schemeClr val="dk1"/>
              </a:solidFill>
              <a:effectLst/>
              <a:latin typeface="+mn-lt"/>
              <a:ea typeface="+mn-ea"/>
              <a:cs typeface="+mn-cs"/>
            </a:rPr>
            <a:t> determine  how much your gross pay is supposed to be enter your weekly contact hours in the blue box. </a:t>
          </a:r>
          <a:endParaRPr lang="en-CA">
            <a:effectLst/>
          </a:endParaRPr>
        </a:p>
        <a:p>
          <a:pPr algn="l"/>
          <a:endParaRPr lang="en-CA" sz="1100"/>
        </a:p>
      </xdr:txBody>
    </xdr:sp>
    <xdr:clientData/>
  </xdr:twoCellAnchor>
  <xdr:twoCellAnchor>
    <xdr:from>
      <xdr:col>3</xdr:col>
      <xdr:colOff>0</xdr:colOff>
      <xdr:row>21</xdr:row>
      <xdr:rowOff>85725</xdr:rowOff>
    </xdr:from>
    <xdr:to>
      <xdr:col>4</xdr:col>
      <xdr:colOff>485775</xdr:colOff>
      <xdr:row>26</xdr:row>
      <xdr:rowOff>114300</xdr:rowOff>
    </xdr:to>
    <xdr:sp macro="" textlink="">
      <xdr:nvSpPr>
        <xdr:cNvPr id="5" name="Left Arrow Callout 4"/>
        <xdr:cNvSpPr/>
      </xdr:nvSpPr>
      <xdr:spPr>
        <a:xfrm>
          <a:off x="3524250" y="4467225"/>
          <a:ext cx="1657350" cy="1362075"/>
        </a:xfrm>
        <a:prstGeom prst="leftArrowCallout">
          <a:avLst>
            <a:gd name="adj1" fmla="val 25000"/>
            <a:gd name="adj2" fmla="val 28496"/>
            <a:gd name="adj3" fmla="val 25699"/>
            <a:gd name="adj4" fmla="val 6497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If the Yello</a:t>
          </a:r>
          <a:r>
            <a:rPr lang="en-CA" sz="1100" baseline="0">
              <a:solidFill>
                <a:schemeClr val="dk1"/>
              </a:solidFill>
              <a:effectLst/>
              <a:latin typeface="+mn-lt"/>
              <a:ea typeface="+mn-ea"/>
              <a:cs typeface="+mn-cs"/>
            </a:rPr>
            <a:t>w box number is smaller than the Gray box number SFU has shorted your pay.</a:t>
          </a:r>
          <a:endParaRPr lang="en-CA">
            <a:effectLst/>
          </a:endParaRPr>
        </a:p>
        <a:p>
          <a:pPr algn="l"/>
          <a:endParaRPr lang="en-CA"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485775</xdr:colOff>
      <xdr:row>21</xdr:row>
      <xdr:rowOff>114301</xdr:rowOff>
    </xdr:from>
    <xdr:to>
      <xdr:col>7</xdr:col>
      <xdr:colOff>95251</xdr:colOff>
      <xdr:row>26</xdr:row>
      <xdr:rowOff>133351</xdr:rowOff>
    </xdr:to>
    <xdr:sp macro="" textlink="">
      <xdr:nvSpPr>
        <xdr:cNvPr id="2" name="Left Arrow Callout 1"/>
        <xdr:cNvSpPr/>
      </xdr:nvSpPr>
      <xdr:spPr>
        <a:xfrm>
          <a:off x="5743575" y="4686301"/>
          <a:ext cx="1990726" cy="1352550"/>
        </a:xfrm>
        <a:prstGeom prst="leftArrowCallout">
          <a:avLst>
            <a:gd name="adj1" fmla="val 25000"/>
            <a:gd name="adj2" fmla="val 25000"/>
            <a:gd name="adj3" fmla="val 25000"/>
            <a:gd name="adj4" fmla="val 72031"/>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Take</a:t>
          </a:r>
          <a:r>
            <a:rPr lang="en-CA" sz="1100" baseline="0"/>
            <a:t> these (yellow &amp; gray) numbers to the "Totals" Sheet at bottom right to total up any career long discrepencies.</a:t>
          </a:r>
          <a:endParaRPr lang="en-CA" sz="1100"/>
        </a:p>
      </xdr:txBody>
    </xdr:sp>
    <xdr:clientData/>
  </xdr:twoCellAnchor>
  <xdr:twoCellAnchor>
    <xdr:from>
      <xdr:col>3</xdr:col>
      <xdr:colOff>133350</xdr:colOff>
      <xdr:row>0</xdr:row>
      <xdr:rowOff>0</xdr:rowOff>
    </xdr:from>
    <xdr:to>
      <xdr:col>7</xdr:col>
      <xdr:colOff>247650</xdr:colOff>
      <xdr:row>6</xdr:row>
      <xdr:rowOff>9525</xdr:rowOff>
    </xdr:to>
    <xdr:sp macro="" textlink="">
      <xdr:nvSpPr>
        <xdr:cNvPr id="3" name="Left Arrow Callout 2"/>
        <xdr:cNvSpPr/>
      </xdr:nvSpPr>
      <xdr:spPr>
        <a:xfrm>
          <a:off x="4819650" y="0"/>
          <a:ext cx="2933700" cy="1152525"/>
        </a:xfrm>
        <a:prstGeom prst="leftArrowCallout">
          <a:avLst>
            <a:gd name="adj1" fmla="val 25000"/>
            <a:gd name="adj2" fmla="val 25000"/>
            <a:gd name="adj3" fmla="val 25000"/>
            <a:gd name="adj4" fmla="val 81524"/>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ALL</a:t>
          </a:r>
          <a:r>
            <a:rPr lang="en-CA" sz="1100" baseline="0"/>
            <a:t> TAs!</a:t>
          </a:r>
          <a:r>
            <a:rPr lang="en-CA" sz="1100"/>
            <a:t/>
          </a:r>
          <a:br>
            <a:rPr lang="en-CA" sz="1100"/>
          </a:br>
          <a:r>
            <a:rPr lang="en-CA" sz="1100"/>
            <a:t>To</a:t>
          </a:r>
          <a:r>
            <a:rPr lang="en-CA" sz="1100" baseline="0"/>
            <a:t> determine  how much your gross pay is supposed to be enter you Base Units in the green box.  The number next to the your type of position in Gray is your Official Gross Pay.</a:t>
          </a:r>
          <a:endParaRPr lang="en-CA" sz="1100"/>
        </a:p>
      </xdr:txBody>
    </xdr:sp>
    <xdr:clientData/>
  </xdr:twoCellAnchor>
  <xdr:twoCellAnchor>
    <xdr:from>
      <xdr:col>3</xdr:col>
      <xdr:colOff>47624</xdr:colOff>
      <xdr:row>7</xdr:row>
      <xdr:rowOff>38099</xdr:rowOff>
    </xdr:from>
    <xdr:to>
      <xdr:col>7</xdr:col>
      <xdr:colOff>247650</xdr:colOff>
      <xdr:row>12</xdr:row>
      <xdr:rowOff>85724</xdr:rowOff>
    </xdr:to>
    <xdr:sp macro="" textlink="">
      <xdr:nvSpPr>
        <xdr:cNvPr id="4" name="Left Arrow Callout 3"/>
        <xdr:cNvSpPr/>
      </xdr:nvSpPr>
      <xdr:spPr>
        <a:xfrm>
          <a:off x="4733924" y="1371599"/>
          <a:ext cx="3019426" cy="1381125"/>
        </a:xfrm>
        <a:prstGeom prst="leftArrowCallout">
          <a:avLst>
            <a:gd name="adj1" fmla="val 25000"/>
            <a:gd name="adj2" fmla="val 25000"/>
            <a:gd name="adj3" fmla="val 25000"/>
            <a:gd name="adj4" fmla="val 82399"/>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Sessionals Instructors!</a:t>
          </a:r>
          <a:br>
            <a:rPr lang="en-CA" sz="1100">
              <a:solidFill>
                <a:schemeClr val="dk1"/>
              </a:solidFill>
              <a:effectLst/>
              <a:latin typeface="+mn-lt"/>
              <a:ea typeface="+mn-ea"/>
              <a:cs typeface="+mn-cs"/>
            </a:rPr>
          </a:br>
          <a:r>
            <a:rPr lang="en-CA" sz="1100">
              <a:solidFill>
                <a:schemeClr val="dk1"/>
              </a:solidFill>
              <a:effectLst/>
              <a:latin typeface="+mn-lt"/>
              <a:ea typeface="+mn-ea"/>
              <a:cs typeface="+mn-cs"/>
            </a:rPr>
            <a:t>To</a:t>
          </a:r>
          <a:r>
            <a:rPr lang="en-CA" sz="1100" baseline="0">
              <a:solidFill>
                <a:schemeClr val="dk1"/>
              </a:solidFill>
              <a:effectLst/>
              <a:latin typeface="+mn-lt"/>
              <a:ea typeface="+mn-ea"/>
              <a:cs typeface="+mn-cs"/>
            </a:rPr>
            <a:t> determine  how much your gross pay is supposed to be enter your weekly contact hours in the blue box. </a:t>
          </a:r>
          <a:endParaRPr lang="en-CA">
            <a:effectLst/>
          </a:endParaRPr>
        </a:p>
        <a:p>
          <a:pPr algn="l"/>
          <a:endParaRPr lang="en-CA" sz="1100"/>
        </a:p>
      </xdr:txBody>
    </xdr:sp>
    <xdr:clientData/>
  </xdr:twoCellAnchor>
  <xdr:twoCellAnchor>
    <xdr:from>
      <xdr:col>3</xdr:col>
      <xdr:colOff>0</xdr:colOff>
      <xdr:row>21</xdr:row>
      <xdr:rowOff>85725</xdr:rowOff>
    </xdr:from>
    <xdr:to>
      <xdr:col>4</xdr:col>
      <xdr:colOff>381000</xdr:colOff>
      <xdr:row>26</xdr:row>
      <xdr:rowOff>114300</xdr:rowOff>
    </xdr:to>
    <xdr:sp macro="" textlink="">
      <xdr:nvSpPr>
        <xdr:cNvPr id="5" name="Left Arrow Callout 4"/>
        <xdr:cNvSpPr/>
      </xdr:nvSpPr>
      <xdr:spPr>
        <a:xfrm>
          <a:off x="4019550" y="4657725"/>
          <a:ext cx="1619250" cy="1362075"/>
        </a:xfrm>
        <a:prstGeom prst="leftArrowCallout">
          <a:avLst>
            <a:gd name="adj1" fmla="val 25000"/>
            <a:gd name="adj2" fmla="val 28496"/>
            <a:gd name="adj3" fmla="val 25699"/>
            <a:gd name="adj4" fmla="val 6497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If the Yello</a:t>
          </a:r>
          <a:r>
            <a:rPr lang="en-CA" sz="1100" baseline="0">
              <a:solidFill>
                <a:schemeClr val="dk1"/>
              </a:solidFill>
              <a:effectLst/>
              <a:latin typeface="+mn-lt"/>
              <a:ea typeface="+mn-ea"/>
              <a:cs typeface="+mn-cs"/>
            </a:rPr>
            <a:t>w box number is smaller than the Gray box number SFU has shorted your pay.</a:t>
          </a:r>
          <a:endParaRPr lang="en-CA">
            <a:effectLst/>
          </a:endParaRPr>
        </a:p>
        <a:p>
          <a:pPr algn="l"/>
          <a:endParaRPr lang="en-CA"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266700</xdr:colOff>
      <xdr:row>21</xdr:row>
      <xdr:rowOff>85726</xdr:rowOff>
    </xdr:from>
    <xdr:to>
      <xdr:col>8</xdr:col>
      <xdr:colOff>400050</xdr:colOff>
      <xdr:row>26</xdr:row>
      <xdr:rowOff>104776</xdr:rowOff>
    </xdr:to>
    <xdr:sp macro="" textlink="">
      <xdr:nvSpPr>
        <xdr:cNvPr id="2" name="Left Arrow Callout 1"/>
        <xdr:cNvSpPr/>
      </xdr:nvSpPr>
      <xdr:spPr>
        <a:xfrm>
          <a:off x="5372100" y="4657726"/>
          <a:ext cx="1962150" cy="1352550"/>
        </a:xfrm>
        <a:prstGeom prst="leftArrowCallou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Take</a:t>
          </a:r>
          <a:r>
            <a:rPr lang="en-CA" sz="1100" baseline="0"/>
            <a:t> these (yellow &amp; gray) numbers to the "Totals" Sheet at bottom right to total up any career long discrepencies.</a:t>
          </a:r>
          <a:endParaRPr lang="en-CA" sz="1100"/>
        </a:p>
      </xdr:txBody>
    </xdr:sp>
    <xdr:clientData/>
  </xdr:twoCellAnchor>
  <xdr:twoCellAnchor>
    <xdr:from>
      <xdr:col>3</xdr:col>
      <xdr:colOff>133350</xdr:colOff>
      <xdr:row>0</xdr:row>
      <xdr:rowOff>0</xdr:rowOff>
    </xdr:from>
    <xdr:to>
      <xdr:col>7</xdr:col>
      <xdr:colOff>247650</xdr:colOff>
      <xdr:row>6</xdr:row>
      <xdr:rowOff>9525</xdr:rowOff>
    </xdr:to>
    <xdr:sp macro="" textlink="">
      <xdr:nvSpPr>
        <xdr:cNvPr id="3" name="Left Arrow Callout 2"/>
        <xdr:cNvSpPr/>
      </xdr:nvSpPr>
      <xdr:spPr>
        <a:xfrm>
          <a:off x="4819650" y="0"/>
          <a:ext cx="2933700" cy="1152525"/>
        </a:xfrm>
        <a:prstGeom prst="leftArrowCallout">
          <a:avLst>
            <a:gd name="adj1" fmla="val 25000"/>
            <a:gd name="adj2" fmla="val 25000"/>
            <a:gd name="adj3" fmla="val 25000"/>
            <a:gd name="adj4" fmla="val 81524"/>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ALL</a:t>
          </a:r>
          <a:r>
            <a:rPr lang="en-CA" sz="1100" baseline="0"/>
            <a:t> TAs!</a:t>
          </a:r>
          <a:r>
            <a:rPr lang="en-CA" sz="1100"/>
            <a:t/>
          </a:r>
          <a:br>
            <a:rPr lang="en-CA" sz="1100"/>
          </a:br>
          <a:r>
            <a:rPr lang="en-CA" sz="1100"/>
            <a:t>To</a:t>
          </a:r>
          <a:r>
            <a:rPr lang="en-CA" sz="1100" baseline="0"/>
            <a:t> determine  how much your gross pay is supposed to be enter you Base Units in the green box.  The number next to the your type of position in Gray is your Official Gross Pay.</a:t>
          </a:r>
          <a:endParaRPr lang="en-CA" sz="1100"/>
        </a:p>
      </xdr:txBody>
    </xdr:sp>
    <xdr:clientData/>
  </xdr:twoCellAnchor>
  <xdr:twoCellAnchor>
    <xdr:from>
      <xdr:col>3</xdr:col>
      <xdr:colOff>47624</xdr:colOff>
      <xdr:row>7</xdr:row>
      <xdr:rowOff>38099</xdr:rowOff>
    </xdr:from>
    <xdr:to>
      <xdr:col>7</xdr:col>
      <xdr:colOff>247650</xdr:colOff>
      <xdr:row>12</xdr:row>
      <xdr:rowOff>85724</xdr:rowOff>
    </xdr:to>
    <xdr:sp macro="" textlink="">
      <xdr:nvSpPr>
        <xdr:cNvPr id="4" name="Left Arrow Callout 3"/>
        <xdr:cNvSpPr/>
      </xdr:nvSpPr>
      <xdr:spPr>
        <a:xfrm>
          <a:off x="4733924" y="1371599"/>
          <a:ext cx="3019426" cy="1381125"/>
        </a:xfrm>
        <a:prstGeom prst="leftArrowCallout">
          <a:avLst>
            <a:gd name="adj1" fmla="val 25000"/>
            <a:gd name="adj2" fmla="val 25000"/>
            <a:gd name="adj3" fmla="val 25000"/>
            <a:gd name="adj4" fmla="val 82399"/>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Sessionals Instructors!</a:t>
          </a:r>
          <a:br>
            <a:rPr lang="en-CA" sz="1100">
              <a:solidFill>
                <a:schemeClr val="dk1"/>
              </a:solidFill>
              <a:effectLst/>
              <a:latin typeface="+mn-lt"/>
              <a:ea typeface="+mn-ea"/>
              <a:cs typeface="+mn-cs"/>
            </a:rPr>
          </a:br>
          <a:r>
            <a:rPr lang="en-CA" sz="1100">
              <a:solidFill>
                <a:schemeClr val="dk1"/>
              </a:solidFill>
              <a:effectLst/>
              <a:latin typeface="+mn-lt"/>
              <a:ea typeface="+mn-ea"/>
              <a:cs typeface="+mn-cs"/>
            </a:rPr>
            <a:t>To</a:t>
          </a:r>
          <a:r>
            <a:rPr lang="en-CA" sz="1100" baseline="0">
              <a:solidFill>
                <a:schemeClr val="dk1"/>
              </a:solidFill>
              <a:effectLst/>
              <a:latin typeface="+mn-lt"/>
              <a:ea typeface="+mn-ea"/>
              <a:cs typeface="+mn-cs"/>
            </a:rPr>
            <a:t> determine  how much your gross pay is supposed to be enter your weekly contact hours in the blue box. </a:t>
          </a:r>
          <a:endParaRPr lang="en-CA">
            <a:effectLst/>
          </a:endParaRPr>
        </a:p>
        <a:p>
          <a:pPr algn="l"/>
          <a:endParaRPr lang="en-CA" sz="1100"/>
        </a:p>
      </xdr:txBody>
    </xdr:sp>
    <xdr:clientData/>
  </xdr:twoCellAnchor>
  <xdr:twoCellAnchor>
    <xdr:from>
      <xdr:col>2</xdr:col>
      <xdr:colOff>1123949</xdr:colOff>
      <xdr:row>21</xdr:row>
      <xdr:rowOff>85725</xdr:rowOff>
    </xdr:from>
    <xdr:to>
      <xdr:col>5</xdr:col>
      <xdr:colOff>161924</xdr:colOff>
      <xdr:row>26</xdr:row>
      <xdr:rowOff>114300</xdr:rowOff>
    </xdr:to>
    <xdr:sp macro="" textlink="">
      <xdr:nvSpPr>
        <xdr:cNvPr id="5" name="Left Arrow Callout 4"/>
        <xdr:cNvSpPr/>
      </xdr:nvSpPr>
      <xdr:spPr>
        <a:xfrm>
          <a:off x="3428999" y="4657725"/>
          <a:ext cx="1838325" cy="1362075"/>
        </a:xfrm>
        <a:prstGeom prst="leftArrowCallout">
          <a:avLst>
            <a:gd name="adj1" fmla="val 25000"/>
            <a:gd name="adj2" fmla="val 28496"/>
            <a:gd name="adj3" fmla="val 25699"/>
            <a:gd name="adj4" fmla="val 6497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If the Yello</a:t>
          </a:r>
          <a:r>
            <a:rPr lang="en-CA" sz="1100" baseline="0">
              <a:solidFill>
                <a:schemeClr val="dk1"/>
              </a:solidFill>
              <a:effectLst/>
              <a:latin typeface="+mn-lt"/>
              <a:ea typeface="+mn-ea"/>
              <a:cs typeface="+mn-cs"/>
            </a:rPr>
            <a:t>w box number is smaller than the Gray box number SFU has shorted your pay.</a:t>
          </a:r>
          <a:endParaRPr lang="en-CA">
            <a:effectLst/>
          </a:endParaRPr>
        </a:p>
        <a:p>
          <a:pPr algn="l"/>
          <a:endParaRPr lang="en-CA"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152400</xdr:colOff>
      <xdr:row>21</xdr:row>
      <xdr:rowOff>95251</xdr:rowOff>
    </xdr:from>
    <xdr:to>
      <xdr:col>8</xdr:col>
      <xdr:colOff>190500</xdr:colOff>
      <xdr:row>26</xdr:row>
      <xdr:rowOff>114301</xdr:rowOff>
    </xdr:to>
    <xdr:sp macro="" textlink="">
      <xdr:nvSpPr>
        <xdr:cNvPr id="2" name="Left Arrow Callout 1"/>
        <xdr:cNvSpPr/>
      </xdr:nvSpPr>
      <xdr:spPr>
        <a:xfrm>
          <a:off x="5619750" y="4667251"/>
          <a:ext cx="1866900" cy="1352550"/>
        </a:xfrm>
        <a:prstGeom prst="leftArrowCallout">
          <a:avLst>
            <a:gd name="adj1" fmla="val 25000"/>
            <a:gd name="adj2" fmla="val 25000"/>
            <a:gd name="adj3" fmla="val 27113"/>
            <a:gd name="adj4" fmla="val 72744"/>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Take</a:t>
          </a:r>
          <a:r>
            <a:rPr lang="en-CA" sz="1100" baseline="0"/>
            <a:t> these (yellow &amp; gray) numbers to the "Totals" Sheet at bottom right to total up any career long discrepencies.</a:t>
          </a:r>
          <a:endParaRPr lang="en-CA" sz="1100"/>
        </a:p>
      </xdr:txBody>
    </xdr:sp>
    <xdr:clientData/>
  </xdr:twoCellAnchor>
  <xdr:twoCellAnchor>
    <xdr:from>
      <xdr:col>3</xdr:col>
      <xdr:colOff>133350</xdr:colOff>
      <xdr:row>0</xdr:row>
      <xdr:rowOff>0</xdr:rowOff>
    </xdr:from>
    <xdr:to>
      <xdr:col>7</xdr:col>
      <xdr:colOff>247650</xdr:colOff>
      <xdr:row>6</xdr:row>
      <xdr:rowOff>9525</xdr:rowOff>
    </xdr:to>
    <xdr:sp macro="" textlink="">
      <xdr:nvSpPr>
        <xdr:cNvPr id="3" name="Left Arrow Callout 2"/>
        <xdr:cNvSpPr/>
      </xdr:nvSpPr>
      <xdr:spPr>
        <a:xfrm>
          <a:off x="4819650" y="0"/>
          <a:ext cx="2933700" cy="1152525"/>
        </a:xfrm>
        <a:prstGeom prst="leftArrowCallout">
          <a:avLst>
            <a:gd name="adj1" fmla="val 25000"/>
            <a:gd name="adj2" fmla="val 25000"/>
            <a:gd name="adj3" fmla="val 25000"/>
            <a:gd name="adj4" fmla="val 81524"/>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ALL</a:t>
          </a:r>
          <a:r>
            <a:rPr lang="en-CA" sz="1100" baseline="0"/>
            <a:t> TAs!</a:t>
          </a:r>
          <a:r>
            <a:rPr lang="en-CA" sz="1100"/>
            <a:t/>
          </a:r>
          <a:br>
            <a:rPr lang="en-CA" sz="1100"/>
          </a:br>
          <a:r>
            <a:rPr lang="en-CA" sz="1100"/>
            <a:t>To</a:t>
          </a:r>
          <a:r>
            <a:rPr lang="en-CA" sz="1100" baseline="0"/>
            <a:t> determine  how much your gross pay is supposed to be enter you Base Units in the green box.  The number next to the your type of position in Gray is your Official Gross Pay.</a:t>
          </a:r>
          <a:endParaRPr lang="en-CA" sz="1100"/>
        </a:p>
      </xdr:txBody>
    </xdr:sp>
    <xdr:clientData/>
  </xdr:twoCellAnchor>
  <xdr:twoCellAnchor>
    <xdr:from>
      <xdr:col>3</xdr:col>
      <xdr:colOff>47624</xdr:colOff>
      <xdr:row>7</xdr:row>
      <xdr:rowOff>38099</xdr:rowOff>
    </xdr:from>
    <xdr:to>
      <xdr:col>7</xdr:col>
      <xdr:colOff>247650</xdr:colOff>
      <xdr:row>12</xdr:row>
      <xdr:rowOff>85724</xdr:rowOff>
    </xdr:to>
    <xdr:sp macro="" textlink="">
      <xdr:nvSpPr>
        <xdr:cNvPr id="4" name="Left Arrow Callout 3"/>
        <xdr:cNvSpPr/>
      </xdr:nvSpPr>
      <xdr:spPr>
        <a:xfrm>
          <a:off x="4733924" y="1371599"/>
          <a:ext cx="3019426" cy="1381125"/>
        </a:xfrm>
        <a:prstGeom prst="leftArrowCallout">
          <a:avLst>
            <a:gd name="adj1" fmla="val 25000"/>
            <a:gd name="adj2" fmla="val 25000"/>
            <a:gd name="adj3" fmla="val 25000"/>
            <a:gd name="adj4" fmla="val 82399"/>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Sessionals Instructors!</a:t>
          </a:r>
          <a:br>
            <a:rPr lang="en-CA" sz="1100">
              <a:solidFill>
                <a:schemeClr val="dk1"/>
              </a:solidFill>
              <a:effectLst/>
              <a:latin typeface="+mn-lt"/>
              <a:ea typeface="+mn-ea"/>
              <a:cs typeface="+mn-cs"/>
            </a:rPr>
          </a:br>
          <a:r>
            <a:rPr lang="en-CA" sz="1100">
              <a:solidFill>
                <a:schemeClr val="dk1"/>
              </a:solidFill>
              <a:effectLst/>
              <a:latin typeface="+mn-lt"/>
              <a:ea typeface="+mn-ea"/>
              <a:cs typeface="+mn-cs"/>
            </a:rPr>
            <a:t>To</a:t>
          </a:r>
          <a:r>
            <a:rPr lang="en-CA" sz="1100" baseline="0">
              <a:solidFill>
                <a:schemeClr val="dk1"/>
              </a:solidFill>
              <a:effectLst/>
              <a:latin typeface="+mn-lt"/>
              <a:ea typeface="+mn-ea"/>
              <a:cs typeface="+mn-cs"/>
            </a:rPr>
            <a:t> determine  how much your gross pay is supposed to be enter your weekly contact hours in the blue box. </a:t>
          </a:r>
          <a:endParaRPr lang="en-CA">
            <a:effectLst/>
          </a:endParaRPr>
        </a:p>
        <a:p>
          <a:pPr algn="l"/>
          <a:endParaRPr lang="en-CA" sz="1100"/>
        </a:p>
      </xdr:txBody>
    </xdr:sp>
    <xdr:clientData/>
  </xdr:twoCellAnchor>
  <xdr:twoCellAnchor>
    <xdr:from>
      <xdr:col>3</xdr:col>
      <xdr:colOff>0</xdr:colOff>
      <xdr:row>21</xdr:row>
      <xdr:rowOff>85725</xdr:rowOff>
    </xdr:from>
    <xdr:to>
      <xdr:col>5</xdr:col>
      <xdr:colOff>66675</xdr:colOff>
      <xdr:row>26</xdr:row>
      <xdr:rowOff>114300</xdr:rowOff>
    </xdr:to>
    <xdr:sp macro="" textlink="">
      <xdr:nvSpPr>
        <xdr:cNvPr id="5" name="Left Arrow Callout 4"/>
        <xdr:cNvSpPr/>
      </xdr:nvSpPr>
      <xdr:spPr>
        <a:xfrm>
          <a:off x="3705225" y="4657725"/>
          <a:ext cx="1828800" cy="1362075"/>
        </a:xfrm>
        <a:prstGeom prst="leftArrowCallout">
          <a:avLst>
            <a:gd name="adj1" fmla="val 25000"/>
            <a:gd name="adj2" fmla="val 28496"/>
            <a:gd name="adj3" fmla="val 25699"/>
            <a:gd name="adj4" fmla="val 6497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If the Yello</a:t>
          </a:r>
          <a:r>
            <a:rPr lang="en-CA" sz="1100" baseline="0">
              <a:solidFill>
                <a:schemeClr val="dk1"/>
              </a:solidFill>
              <a:effectLst/>
              <a:latin typeface="+mn-lt"/>
              <a:ea typeface="+mn-ea"/>
              <a:cs typeface="+mn-cs"/>
            </a:rPr>
            <a:t>w box number is smaller than the Gray box number SFU has shorted your pay.</a:t>
          </a:r>
          <a:endParaRPr lang="en-CA">
            <a:effectLst/>
          </a:endParaRPr>
        </a:p>
        <a:p>
          <a:pPr algn="l"/>
          <a:endParaRPr lang="en-CA"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66675</xdr:colOff>
      <xdr:row>21</xdr:row>
      <xdr:rowOff>114301</xdr:rowOff>
    </xdr:from>
    <xdr:to>
      <xdr:col>8</xdr:col>
      <xdr:colOff>200025</xdr:colOff>
      <xdr:row>26</xdr:row>
      <xdr:rowOff>133351</xdr:rowOff>
    </xdr:to>
    <xdr:sp macro="" textlink="">
      <xdr:nvSpPr>
        <xdr:cNvPr id="2" name="Left Arrow Callout 1"/>
        <xdr:cNvSpPr/>
      </xdr:nvSpPr>
      <xdr:spPr>
        <a:xfrm>
          <a:off x="5534025" y="4876801"/>
          <a:ext cx="1962150" cy="1352550"/>
        </a:xfrm>
        <a:prstGeom prst="leftArrowCallout">
          <a:avLst>
            <a:gd name="adj1" fmla="val 25000"/>
            <a:gd name="adj2" fmla="val 25000"/>
            <a:gd name="adj3" fmla="val 25000"/>
            <a:gd name="adj4" fmla="val 70802"/>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Take</a:t>
          </a:r>
          <a:r>
            <a:rPr lang="en-CA" sz="1100" baseline="0"/>
            <a:t> these (yellow &amp; gray) numbers to the "Totals" Sheet at bottom right to total up any career long discrepencies.</a:t>
          </a:r>
          <a:endParaRPr lang="en-CA" sz="1100"/>
        </a:p>
      </xdr:txBody>
    </xdr:sp>
    <xdr:clientData/>
  </xdr:twoCellAnchor>
  <xdr:twoCellAnchor>
    <xdr:from>
      <xdr:col>3</xdr:col>
      <xdr:colOff>133350</xdr:colOff>
      <xdr:row>0</xdr:row>
      <xdr:rowOff>0</xdr:rowOff>
    </xdr:from>
    <xdr:to>
      <xdr:col>7</xdr:col>
      <xdr:colOff>247650</xdr:colOff>
      <xdr:row>6</xdr:row>
      <xdr:rowOff>9525</xdr:rowOff>
    </xdr:to>
    <xdr:sp macro="" textlink="">
      <xdr:nvSpPr>
        <xdr:cNvPr id="3" name="Left Arrow Callout 2"/>
        <xdr:cNvSpPr/>
      </xdr:nvSpPr>
      <xdr:spPr>
        <a:xfrm>
          <a:off x="4819650" y="0"/>
          <a:ext cx="2933700" cy="1152525"/>
        </a:xfrm>
        <a:prstGeom prst="leftArrowCallout">
          <a:avLst>
            <a:gd name="adj1" fmla="val 25000"/>
            <a:gd name="adj2" fmla="val 25000"/>
            <a:gd name="adj3" fmla="val 25000"/>
            <a:gd name="adj4" fmla="val 81524"/>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ALL</a:t>
          </a:r>
          <a:r>
            <a:rPr lang="en-CA" sz="1100" baseline="0"/>
            <a:t> TAs!</a:t>
          </a:r>
          <a:r>
            <a:rPr lang="en-CA" sz="1100"/>
            <a:t/>
          </a:r>
          <a:br>
            <a:rPr lang="en-CA" sz="1100"/>
          </a:br>
          <a:r>
            <a:rPr lang="en-CA" sz="1100"/>
            <a:t>To</a:t>
          </a:r>
          <a:r>
            <a:rPr lang="en-CA" sz="1100" baseline="0"/>
            <a:t> determine  how much your gross pay is supposed to be enter you Base Units in the green box.  The number next to the your type of position in Gray is your Official Gross Pay.</a:t>
          </a:r>
          <a:endParaRPr lang="en-CA" sz="1100"/>
        </a:p>
      </xdr:txBody>
    </xdr:sp>
    <xdr:clientData/>
  </xdr:twoCellAnchor>
  <xdr:twoCellAnchor>
    <xdr:from>
      <xdr:col>3</xdr:col>
      <xdr:colOff>47624</xdr:colOff>
      <xdr:row>7</xdr:row>
      <xdr:rowOff>38099</xdr:rowOff>
    </xdr:from>
    <xdr:to>
      <xdr:col>7</xdr:col>
      <xdr:colOff>247650</xdr:colOff>
      <xdr:row>12</xdr:row>
      <xdr:rowOff>85724</xdr:rowOff>
    </xdr:to>
    <xdr:sp macro="" textlink="">
      <xdr:nvSpPr>
        <xdr:cNvPr id="4" name="Left Arrow Callout 3"/>
        <xdr:cNvSpPr/>
      </xdr:nvSpPr>
      <xdr:spPr>
        <a:xfrm>
          <a:off x="4733924" y="1371599"/>
          <a:ext cx="3019426" cy="1381125"/>
        </a:xfrm>
        <a:prstGeom prst="leftArrowCallout">
          <a:avLst>
            <a:gd name="adj1" fmla="val 25000"/>
            <a:gd name="adj2" fmla="val 25000"/>
            <a:gd name="adj3" fmla="val 25000"/>
            <a:gd name="adj4" fmla="val 82399"/>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Sessionals Instructors!</a:t>
          </a:r>
          <a:br>
            <a:rPr lang="en-CA" sz="1100">
              <a:solidFill>
                <a:schemeClr val="dk1"/>
              </a:solidFill>
              <a:effectLst/>
              <a:latin typeface="+mn-lt"/>
              <a:ea typeface="+mn-ea"/>
              <a:cs typeface="+mn-cs"/>
            </a:rPr>
          </a:br>
          <a:r>
            <a:rPr lang="en-CA" sz="1100">
              <a:solidFill>
                <a:schemeClr val="dk1"/>
              </a:solidFill>
              <a:effectLst/>
              <a:latin typeface="+mn-lt"/>
              <a:ea typeface="+mn-ea"/>
              <a:cs typeface="+mn-cs"/>
            </a:rPr>
            <a:t>To</a:t>
          </a:r>
          <a:r>
            <a:rPr lang="en-CA" sz="1100" baseline="0">
              <a:solidFill>
                <a:schemeClr val="dk1"/>
              </a:solidFill>
              <a:effectLst/>
              <a:latin typeface="+mn-lt"/>
              <a:ea typeface="+mn-ea"/>
              <a:cs typeface="+mn-cs"/>
            </a:rPr>
            <a:t> determine  how much your gross pay is supposed to be enter your weekly contact hours in the blue box. </a:t>
          </a:r>
          <a:endParaRPr lang="en-CA">
            <a:effectLst/>
          </a:endParaRPr>
        </a:p>
        <a:p>
          <a:pPr algn="l"/>
          <a:endParaRPr lang="en-CA" sz="1100"/>
        </a:p>
      </xdr:txBody>
    </xdr:sp>
    <xdr:clientData/>
  </xdr:twoCellAnchor>
  <xdr:twoCellAnchor>
    <xdr:from>
      <xdr:col>3</xdr:col>
      <xdr:colOff>0</xdr:colOff>
      <xdr:row>21</xdr:row>
      <xdr:rowOff>85725</xdr:rowOff>
    </xdr:from>
    <xdr:to>
      <xdr:col>5</xdr:col>
      <xdr:colOff>0</xdr:colOff>
      <xdr:row>26</xdr:row>
      <xdr:rowOff>114300</xdr:rowOff>
    </xdr:to>
    <xdr:sp macro="" textlink="">
      <xdr:nvSpPr>
        <xdr:cNvPr id="5" name="Left Arrow Callout 4"/>
        <xdr:cNvSpPr/>
      </xdr:nvSpPr>
      <xdr:spPr>
        <a:xfrm>
          <a:off x="3648075" y="4848225"/>
          <a:ext cx="1819275" cy="1362075"/>
        </a:xfrm>
        <a:prstGeom prst="leftArrowCallout">
          <a:avLst>
            <a:gd name="adj1" fmla="val 25000"/>
            <a:gd name="adj2" fmla="val 28496"/>
            <a:gd name="adj3" fmla="val 25699"/>
            <a:gd name="adj4" fmla="val 6497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If the Yello</a:t>
          </a:r>
          <a:r>
            <a:rPr lang="en-CA" sz="1100" baseline="0">
              <a:solidFill>
                <a:schemeClr val="dk1"/>
              </a:solidFill>
              <a:effectLst/>
              <a:latin typeface="+mn-lt"/>
              <a:ea typeface="+mn-ea"/>
              <a:cs typeface="+mn-cs"/>
            </a:rPr>
            <a:t>w box number is smaller than the Gray box number SFU has shorted your pay.</a:t>
          </a:r>
          <a:endParaRPr lang="en-CA">
            <a:effectLst/>
          </a:endParaRPr>
        </a:p>
        <a:p>
          <a:pPr algn="l"/>
          <a:endParaRPr lang="en-CA"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314324</xdr:colOff>
      <xdr:row>21</xdr:row>
      <xdr:rowOff>114301</xdr:rowOff>
    </xdr:from>
    <xdr:to>
      <xdr:col>7</xdr:col>
      <xdr:colOff>400049</xdr:colOff>
      <xdr:row>26</xdr:row>
      <xdr:rowOff>133351</xdr:rowOff>
    </xdr:to>
    <xdr:sp macro="" textlink="">
      <xdr:nvSpPr>
        <xdr:cNvPr id="2" name="Left Arrow Callout 1"/>
        <xdr:cNvSpPr/>
      </xdr:nvSpPr>
      <xdr:spPr>
        <a:xfrm>
          <a:off x="5181599" y="4876801"/>
          <a:ext cx="1914525" cy="1352550"/>
        </a:xfrm>
        <a:prstGeom prst="leftArrowCallout">
          <a:avLst>
            <a:gd name="adj1" fmla="val 25000"/>
            <a:gd name="adj2" fmla="val 25000"/>
            <a:gd name="adj3" fmla="val 25000"/>
            <a:gd name="adj4" fmla="val 6895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Take</a:t>
          </a:r>
          <a:r>
            <a:rPr lang="en-CA" sz="1100" baseline="0"/>
            <a:t> these (yellow &amp; gray) numbers to the "Totals" Sheet at bottom right to total up any career long discrepencies.</a:t>
          </a:r>
          <a:endParaRPr lang="en-CA" sz="1100"/>
        </a:p>
      </xdr:txBody>
    </xdr:sp>
    <xdr:clientData/>
  </xdr:twoCellAnchor>
  <xdr:twoCellAnchor>
    <xdr:from>
      <xdr:col>3</xdr:col>
      <xdr:colOff>133350</xdr:colOff>
      <xdr:row>0</xdr:row>
      <xdr:rowOff>0</xdr:rowOff>
    </xdr:from>
    <xdr:to>
      <xdr:col>7</xdr:col>
      <xdr:colOff>247650</xdr:colOff>
      <xdr:row>6</xdr:row>
      <xdr:rowOff>9525</xdr:rowOff>
    </xdr:to>
    <xdr:sp macro="" textlink="">
      <xdr:nvSpPr>
        <xdr:cNvPr id="3" name="Left Arrow Callout 2"/>
        <xdr:cNvSpPr/>
      </xdr:nvSpPr>
      <xdr:spPr>
        <a:xfrm>
          <a:off x="4819650" y="0"/>
          <a:ext cx="2933700" cy="1152525"/>
        </a:xfrm>
        <a:prstGeom prst="leftArrowCallout">
          <a:avLst>
            <a:gd name="adj1" fmla="val 25000"/>
            <a:gd name="adj2" fmla="val 25000"/>
            <a:gd name="adj3" fmla="val 25000"/>
            <a:gd name="adj4" fmla="val 81524"/>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CA" sz="1100"/>
            <a:t>ALL</a:t>
          </a:r>
          <a:r>
            <a:rPr lang="en-CA" sz="1100" baseline="0"/>
            <a:t> TAs!</a:t>
          </a:r>
          <a:r>
            <a:rPr lang="en-CA" sz="1100"/>
            <a:t/>
          </a:r>
          <a:br>
            <a:rPr lang="en-CA" sz="1100"/>
          </a:br>
          <a:r>
            <a:rPr lang="en-CA" sz="1100"/>
            <a:t>To</a:t>
          </a:r>
          <a:r>
            <a:rPr lang="en-CA" sz="1100" baseline="0"/>
            <a:t> determine  how much your gross pay is supposed to be enter you Base Units in the green box.  The number next to the your type of position in Gray is your Official Gross Pay.</a:t>
          </a:r>
          <a:endParaRPr lang="en-CA" sz="1100"/>
        </a:p>
      </xdr:txBody>
    </xdr:sp>
    <xdr:clientData/>
  </xdr:twoCellAnchor>
  <xdr:twoCellAnchor>
    <xdr:from>
      <xdr:col>3</xdr:col>
      <xdr:colOff>47624</xdr:colOff>
      <xdr:row>7</xdr:row>
      <xdr:rowOff>38099</xdr:rowOff>
    </xdr:from>
    <xdr:to>
      <xdr:col>7</xdr:col>
      <xdr:colOff>247650</xdr:colOff>
      <xdr:row>12</xdr:row>
      <xdr:rowOff>85724</xdr:rowOff>
    </xdr:to>
    <xdr:sp macro="" textlink="">
      <xdr:nvSpPr>
        <xdr:cNvPr id="4" name="Left Arrow Callout 3"/>
        <xdr:cNvSpPr/>
      </xdr:nvSpPr>
      <xdr:spPr>
        <a:xfrm>
          <a:off x="4733924" y="1371599"/>
          <a:ext cx="3019426" cy="1381125"/>
        </a:xfrm>
        <a:prstGeom prst="leftArrowCallout">
          <a:avLst>
            <a:gd name="adj1" fmla="val 25000"/>
            <a:gd name="adj2" fmla="val 25000"/>
            <a:gd name="adj3" fmla="val 25000"/>
            <a:gd name="adj4" fmla="val 82399"/>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Sessionals Instructors!</a:t>
          </a:r>
          <a:br>
            <a:rPr lang="en-CA" sz="1100">
              <a:solidFill>
                <a:schemeClr val="dk1"/>
              </a:solidFill>
              <a:effectLst/>
              <a:latin typeface="+mn-lt"/>
              <a:ea typeface="+mn-ea"/>
              <a:cs typeface="+mn-cs"/>
            </a:rPr>
          </a:br>
          <a:r>
            <a:rPr lang="en-CA" sz="1100">
              <a:solidFill>
                <a:schemeClr val="dk1"/>
              </a:solidFill>
              <a:effectLst/>
              <a:latin typeface="+mn-lt"/>
              <a:ea typeface="+mn-ea"/>
              <a:cs typeface="+mn-cs"/>
            </a:rPr>
            <a:t>To</a:t>
          </a:r>
          <a:r>
            <a:rPr lang="en-CA" sz="1100" baseline="0">
              <a:solidFill>
                <a:schemeClr val="dk1"/>
              </a:solidFill>
              <a:effectLst/>
              <a:latin typeface="+mn-lt"/>
              <a:ea typeface="+mn-ea"/>
              <a:cs typeface="+mn-cs"/>
            </a:rPr>
            <a:t> determine  how much your gross pay is supposed to be enter your weekly contact hours in the blue box. </a:t>
          </a:r>
          <a:endParaRPr lang="en-CA">
            <a:effectLst/>
          </a:endParaRPr>
        </a:p>
        <a:p>
          <a:pPr algn="l"/>
          <a:endParaRPr lang="en-CA" sz="1100"/>
        </a:p>
      </xdr:txBody>
    </xdr:sp>
    <xdr:clientData/>
  </xdr:twoCellAnchor>
  <xdr:twoCellAnchor>
    <xdr:from>
      <xdr:col>3</xdr:col>
      <xdr:colOff>0</xdr:colOff>
      <xdr:row>21</xdr:row>
      <xdr:rowOff>85725</xdr:rowOff>
    </xdr:from>
    <xdr:to>
      <xdr:col>4</xdr:col>
      <xdr:colOff>209550</xdr:colOff>
      <xdr:row>26</xdr:row>
      <xdr:rowOff>114300</xdr:rowOff>
    </xdr:to>
    <xdr:sp macro="" textlink="">
      <xdr:nvSpPr>
        <xdr:cNvPr id="5" name="Left Arrow Callout 4"/>
        <xdr:cNvSpPr/>
      </xdr:nvSpPr>
      <xdr:spPr>
        <a:xfrm>
          <a:off x="3524250" y="4848225"/>
          <a:ext cx="1552575" cy="1362075"/>
        </a:xfrm>
        <a:prstGeom prst="leftArrowCallout">
          <a:avLst>
            <a:gd name="adj1" fmla="val 25000"/>
            <a:gd name="adj2" fmla="val 28496"/>
            <a:gd name="adj3" fmla="val 25699"/>
            <a:gd name="adj4" fmla="val 6497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If the Yello</a:t>
          </a:r>
          <a:r>
            <a:rPr lang="en-CA" sz="1100" baseline="0">
              <a:solidFill>
                <a:schemeClr val="dk1"/>
              </a:solidFill>
              <a:effectLst/>
              <a:latin typeface="+mn-lt"/>
              <a:ea typeface="+mn-ea"/>
              <a:cs typeface="+mn-cs"/>
            </a:rPr>
            <a:t>w box number is smaller than the Gray box number SFU has shorted your pay.</a:t>
          </a:r>
          <a:endParaRPr lang="en-CA">
            <a:effectLst/>
          </a:endParaRPr>
        </a:p>
        <a:p>
          <a:pPr algn="l"/>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heetViews>
  <sheetFormatPr defaultRowHeight="15" x14ac:dyDescent="0.25"/>
  <cols>
    <col min="1" max="1" width="101.28515625" customWidth="1"/>
  </cols>
  <sheetData>
    <row r="1" spans="1:1" ht="62.25" customHeight="1" x14ac:dyDescent="0.25">
      <c r="A1" s="29" t="s">
        <v>31</v>
      </c>
    </row>
    <row r="3" spans="1:1" ht="30" x14ac:dyDescent="0.25">
      <c r="A3" s="30" t="s">
        <v>23</v>
      </c>
    </row>
    <row r="5" spans="1:1" ht="75" x14ac:dyDescent="0.25">
      <c r="A5" s="31" t="s">
        <v>24</v>
      </c>
    </row>
    <row r="7" spans="1:1" ht="30" x14ac:dyDescent="0.25">
      <c r="A7" s="32" t="s">
        <v>25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2" sqref="A2"/>
    </sheetView>
  </sheetViews>
  <sheetFormatPr defaultRowHeight="15" x14ac:dyDescent="0.25"/>
  <cols>
    <col min="1" max="1" width="18.7109375" customWidth="1"/>
    <col min="2" max="2" width="19.5703125" customWidth="1"/>
    <col min="3" max="3" width="16.42578125" customWidth="1"/>
    <col min="4" max="4" width="18.140625" customWidth="1"/>
  </cols>
  <sheetData>
    <row r="1" spans="1:4" ht="22.5" customHeight="1" x14ac:dyDescent="0.25">
      <c r="A1" s="4" t="s">
        <v>4</v>
      </c>
      <c r="B1" s="5" t="s">
        <v>7</v>
      </c>
      <c r="C1" s="5" t="s">
        <v>12</v>
      </c>
      <c r="D1" s="5"/>
    </row>
    <row r="2" spans="1:4" x14ac:dyDescent="0.25">
      <c r="A2" s="2">
        <v>4.17</v>
      </c>
      <c r="B2" s="15" t="s">
        <v>10</v>
      </c>
      <c r="C2" s="16">
        <f>(((A2-0.17)*934)+((A2-0.17)*129)+159)</f>
        <v>4411</v>
      </c>
    </row>
    <row r="3" spans="1:4" x14ac:dyDescent="0.25">
      <c r="B3" s="17" t="s">
        <v>9</v>
      </c>
      <c r="C3" s="18">
        <f>(((A2-0.17)*934)+((A2-0.17)*326)+159)</f>
        <v>5199</v>
      </c>
    </row>
    <row r="4" spans="1:4" x14ac:dyDescent="0.25">
      <c r="B4" s="15" t="s">
        <v>8</v>
      </c>
      <c r="C4" s="16">
        <f>(((A2-0.17)*934)+159)</f>
        <v>3895</v>
      </c>
    </row>
    <row r="5" spans="1:4" x14ac:dyDescent="0.25">
      <c r="B5" s="17" t="s">
        <v>11</v>
      </c>
      <c r="C5" s="18">
        <f>(((A2-0.17)*934)+159)</f>
        <v>3895</v>
      </c>
    </row>
    <row r="6" spans="1:4" x14ac:dyDescent="0.25">
      <c r="B6" s="5"/>
    </row>
    <row r="7" spans="1:4" x14ac:dyDescent="0.25">
      <c r="B7" s="5"/>
    </row>
    <row r="8" spans="1:4" ht="30" x14ac:dyDescent="0.25">
      <c r="A8" s="5" t="s">
        <v>6</v>
      </c>
      <c r="B8" s="5" t="s">
        <v>7</v>
      </c>
      <c r="C8" s="5" t="s">
        <v>13</v>
      </c>
    </row>
    <row r="9" spans="1:4" x14ac:dyDescent="0.25">
      <c r="A9" s="9">
        <v>5</v>
      </c>
      <c r="B9" s="15" t="s">
        <v>5</v>
      </c>
      <c r="C9" s="16">
        <f>(((A9+1)*1428)+357)</f>
        <v>8925</v>
      </c>
    </row>
    <row r="10" spans="1:4" x14ac:dyDescent="0.25">
      <c r="A10" s="4"/>
      <c r="B10" s="21" t="s">
        <v>14</v>
      </c>
      <c r="C10" s="22"/>
    </row>
    <row r="11" spans="1:4" x14ac:dyDescent="0.25">
      <c r="A11" s="4"/>
      <c r="B11" s="19" t="s">
        <v>15</v>
      </c>
      <c r="C11" s="20"/>
    </row>
    <row r="12" spans="1:4" x14ac:dyDescent="0.25">
      <c r="A12" s="6"/>
      <c r="B12" s="7"/>
      <c r="C12" s="8"/>
    </row>
    <row r="13" spans="1:4" ht="45" x14ac:dyDescent="0.25">
      <c r="A13" s="4" t="s">
        <v>3</v>
      </c>
      <c r="B13" s="5" t="s">
        <v>16</v>
      </c>
      <c r="C13" s="5" t="s">
        <v>22</v>
      </c>
    </row>
    <row r="14" spans="1:4" x14ac:dyDescent="0.25">
      <c r="A14">
        <v>1</v>
      </c>
      <c r="B14" s="10">
        <v>41048</v>
      </c>
    </row>
    <row r="15" spans="1:4" x14ac:dyDescent="0.25">
      <c r="A15">
        <v>2</v>
      </c>
      <c r="B15" s="10">
        <v>41062</v>
      </c>
    </row>
    <row r="16" spans="1:4" x14ac:dyDescent="0.25">
      <c r="A16">
        <v>3</v>
      </c>
      <c r="B16" s="10">
        <v>41076</v>
      </c>
    </row>
    <row r="17" spans="1:3" x14ac:dyDescent="0.25">
      <c r="A17">
        <v>4</v>
      </c>
      <c r="B17" s="10">
        <v>41090</v>
      </c>
    </row>
    <row r="18" spans="1:3" x14ac:dyDescent="0.25">
      <c r="A18">
        <v>5</v>
      </c>
      <c r="B18" s="10">
        <v>41104</v>
      </c>
    </row>
    <row r="19" spans="1:3" x14ac:dyDescent="0.25">
      <c r="A19">
        <v>6</v>
      </c>
      <c r="B19" s="10">
        <v>41118</v>
      </c>
    </row>
    <row r="20" spans="1:3" x14ac:dyDescent="0.25">
      <c r="A20">
        <v>7</v>
      </c>
      <c r="B20" s="10">
        <v>41132</v>
      </c>
    </row>
    <row r="21" spans="1:3" x14ac:dyDescent="0.25">
      <c r="A21">
        <v>8</v>
      </c>
      <c r="B21" s="10">
        <v>41146</v>
      </c>
    </row>
    <row r="22" spans="1:3" x14ac:dyDescent="0.25">
      <c r="B22" s="10"/>
    </row>
    <row r="24" spans="1:3" ht="30" x14ac:dyDescent="0.25">
      <c r="B24" s="3" t="s">
        <v>17</v>
      </c>
      <c r="C24" s="11">
        <f>SUM(C14:C23)</f>
        <v>0</v>
      </c>
    </row>
    <row r="25" spans="1:3" ht="30" x14ac:dyDescent="0.25">
      <c r="B25" s="1" t="s">
        <v>19</v>
      </c>
      <c r="C25" s="12"/>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2" sqref="A2"/>
    </sheetView>
  </sheetViews>
  <sheetFormatPr defaultRowHeight="15" x14ac:dyDescent="0.25"/>
  <cols>
    <col min="1" max="1" width="16.7109375" customWidth="1"/>
    <col min="2" max="2" width="20.140625" customWidth="1"/>
    <col min="3" max="3" width="16" customWidth="1"/>
    <col min="4" max="4" width="20.140625" customWidth="1"/>
  </cols>
  <sheetData>
    <row r="1" spans="1:4" ht="30" x14ac:dyDescent="0.25">
      <c r="A1" s="4" t="s">
        <v>4</v>
      </c>
      <c r="B1" s="5" t="s">
        <v>7</v>
      </c>
      <c r="C1" s="5" t="s">
        <v>12</v>
      </c>
      <c r="D1" s="5"/>
    </row>
    <row r="2" spans="1:4" x14ac:dyDescent="0.25">
      <c r="A2" s="2">
        <v>4.17</v>
      </c>
      <c r="B2" s="15" t="s">
        <v>10</v>
      </c>
      <c r="C2" s="16">
        <f>(((A2-0.17)*934)+((A2-0.17)*129)+159)</f>
        <v>4411</v>
      </c>
    </row>
    <row r="3" spans="1:4" x14ac:dyDescent="0.25">
      <c r="B3" s="17" t="s">
        <v>9</v>
      </c>
      <c r="C3" s="18">
        <f>(((A2-0.17)*934)+((A2-0.17)*326)+159)</f>
        <v>5199</v>
      </c>
    </row>
    <row r="4" spans="1:4" x14ac:dyDescent="0.25">
      <c r="B4" s="15" t="s">
        <v>8</v>
      </c>
      <c r="C4" s="16">
        <f>(((A2-0.17)*934)+159)</f>
        <v>3895</v>
      </c>
    </row>
    <row r="5" spans="1:4" x14ac:dyDescent="0.25">
      <c r="B5" s="17" t="s">
        <v>11</v>
      </c>
      <c r="C5" s="18">
        <f>(((A2-0.17)*934)+159)</f>
        <v>3895</v>
      </c>
    </row>
    <row r="6" spans="1:4" x14ac:dyDescent="0.25">
      <c r="B6" s="5"/>
    </row>
    <row r="7" spans="1:4" x14ac:dyDescent="0.25">
      <c r="B7" s="5"/>
    </row>
    <row r="8" spans="1:4" ht="30" x14ac:dyDescent="0.25">
      <c r="A8" s="5" t="s">
        <v>6</v>
      </c>
      <c r="B8" s="5" t="s">
        <v>7</v>
      </c>
      <c r="C8" s="5" t="s">
        <v>13</v>
      </c>
    </row>
    <row r="9" spans="1:4" x14ac:dyDescent="0.25">
      <c r="A9" s="9">
        <v>5</v>
      </c>
      <c r="B9" s="15" t="s">
        <v>5</v>
      </c>
      <c r="C9" s="16">
        <f>(((A9+1)*1428)+357)</f>
        <v>8925</v>
      </c>
    </row>
    <row r="10" spans="1:4" x14ac:dyDescent="0.25">
      <c r="A10" s="4"/>
      <c r="B10" s="21" t="s">
        <v>14</v>
      </c>
      <c r="C10" s="22"/>
    </row>
    <row r="11" spans="1:4" x14ac:dyDescent="0.25">
      <c r="A11" s="4"/>
      <c r="B11" s="19" t="s">
        <v>15</v>
      </c>
      <c r="C11" s="20"/>
    </row>
    <row r="12" spans="1:4" x14ac:dyDescent="0.25">
      <c r="A12" s="6"/>
      <c r="B12" s="7"/>
      <c r="C12" s="8"/>
    </row>
    <row r="13" spans="1:4" ht="45" x14ac:dyDescent="0.25">
      <c r="A13" s="4" t="s">
        <v>3</v>
      </c>
      <c r="B13" s="5" t="s">
        <v>16</v>
      </c>
      <c r="C13" s="5" t="s">
        <v>22</v>
      </c>
    </row>
    <row r="14" spans="1:4" x14ac:dyDescent="0.25">
      <c r="A14">
        <v>1</v>
      </c>
      <c r="B14" s="10">
        <v>40922</v>
      </c>
    </row>
    <row r="15" spans="1:4" x14ac:dyDescent="0.25">
      <c r="A15">
        <v>2</v>
      </c>
      <c r="B15" s="10">
        <v>40936</v>
      </c>
    </row>
    <row r="16" spans="1:4" x14ac:dyDescent="0.25">
      <c r="A16">
        <v>3</v>
      </c>
      <c r="B16" s="10">
        <v>40950</v>
      </c>
    </row>
    <row r="17" spans="1:3" x14ac:dyDescent="0.25">
      <c r="A17">
        <v>4</v>
      </c>
      <c r="B17" s="10">
        <v>40964</v>
      </c>
    </row>
    <row r="18" spans="1:3" x14ac:dyDescent="0.25">
      <c r="A18">
        <v>5</v>
      </c>
      <c r="B18" s="10">
        <v>40978</v>
      </c>
    </row>
    <row r="19" spans="1:3" x14ac:dyDescent="0.25">
      <c r="A19">
        <v>6</v>
      </c>
      <c r="B19" s="10">
        <v>40992</v>
      </c>
    </row>
    <row r="20" spans="1:3" x14ac:dyDescent="0.25">
      <c r="A20">
        <v>7</v>
      </c>
      <c r="B20" s="10">
        <v>41006</v>
      </c>
    </row>
    <row r="21" spans="1:3" x14ac:dyDescent="0.25">
      <c r="A21">
        <v>8</v>
      </c>
      <c r="B21" s="10">
        <v>41020</v>
      </c>
    </row>
    <row r="22" spans="1:3" x14ac:dyDescent="0.25">
      <c r="A22">
        <v>9</v>
      </c>
      <c r="B22" s="10">
        <v>41034</v>
      </c>
    </row>
    <row r="24" spans="1:3" ht="30" x14ac:dyDescent="0.25">
      <c r="B24" s="3" t="s">
        <v>17</v>
      </c>
      <c r="C24" s="11">
        <f>SUM(C14:C23)</f>
        <v>0</v>
      </c>
    </row>
    <row r="25" spans="1:3" ht="30" x14ac:dyDescent="0.25">
      <c r="B25" s="1" t="s">
        <v>19</v>
      </c>
      <c r="C25" s="12"/>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2" sqref="A2"/>
    </sheetView>
  </sheetViews>
  <sheetFormatPr defaultRowHeight="15" x14ac:dyDescent="0.25"/>
  <cols>
    <col min="1" max="1" width="14.5703125" customWidth="1"/>
    <col min="2" max="2" width="15.5703125" customWidth="1"/>
    <col min="3" max="3" width="17.7109375" customWidth="1"/>
    <col min="5" max="5" width="18.42578125" customWidth="1"/>
  </cols>
  <sheetData>
    <row r="1" spans="1:4" ht="24" customHeight="1" x14ac:dyDescent="0.25">
      <c r="A1" s="4" t="s">
        <v>4</v>
      </c>
      <c r="B1" s="5" t="s">
        <v>7</v>
      </c>
      <c r="C1" s="5" t="s">
        <v>12</v>
      </c>
      <c r="D1" s="5"/>
    </row>
    <row r="2" spans="1:4" ht="16.5" customHeight="1" x14ac:dyDescent="0.25">
      <c r="A2" s="2">
        <v>4.17</v>
      </c>
      <c r="B2" s="15" t="s">
        <v>10</v>
      </c>
      <c r="C2" s="16">
        <f>(((A2-0.17)*934)+((A2-0.17)*129)+159)</f>
        <v>4411</v>
      </c>
    </row>
    <row r="3" spans="1:4" ht="17.25" customHeight="1" x14ac:dyDescent="0.25">
      <c r="B3" s="17" t="s">
        <v>9</v>
      </c>
      <c r="C3" s="18">
        <f>(((A2-0.17)*934)+((A2-0.17)*326)+159)</f>
        <v>5199</v>
      </c>
    </row>
    <row r="4" spans="1:4" ht="15.75" customHeight="1" x14ac:dyDescent="0.25">
      <c r="B4" s="15" t="s">
        <v>8</v>
      </c>
      <c r="C4" s="16">
        <f>(((A2-0.17)*934)+159)</f>
        <v>3895</v>
      </c>
    </row>
    <row r="5" spans="1:4" ht="15" customHeight="1" x14ac:dyDescent="0.25">
      <c r="B5" s="17" t="s">
        <v>11</v>
      </c>
      <c r="C5" s="18">
        <f>(((A2-0.17)*934)+159)</f>
        <v>3895</v>
      </c>
    </row>
    <row r="6" spans="1:4" x14ac:dyDescent="0.25">
      <c r="B6" s="5"/>
    </row>
    <row r="7" spans="1:4" x14ac:dyDescent="0.25">
      <c r="B7" s="5"/>
    </row>
    <row r="8" spans="1:4" ht="30" x14ac:dyDescent="0.25">
      <c r="A8" s="5" t="s">
        <v>6</v>
      </c>
      <c r="B8" s="5" t="s">
        <v>7</v>
      </c>
      <c r="C8" s="5" t="s">
        <v>13</v>
      </c>
    </row>
    <row r="9" spans="1:4" x14ac:dyDescent="0.25">
      <c r="A9" s="9">
        <v>5</v>
      </c>
      <c r="B9" s="15" t="s">
        <v>5</v>
      </c>
      <c r="C9" s="16">
        <f>(((A9+1)*1428)+357)</f>
        <v>8925</v>
      </c>
    </row>
    <row r="10" spans="1:4" x14ac:dyDescent="0.25">
      <c r="A10" s="4"/>
      <c r="B10" s="21" t="s">
        <v>14</v>
      </c>
      <c r="C10" s="22"/>
    </row>
    <row r="11" spans="1:4" x14ac:dyDescent="0.25">
      <c r="A11" s="4"/>
      <c r="B11" s="19" t="s">
        <v>15</v>
      </c>
      <c r="C11" s="20"/>
    </row>
    <row r="12" spans="1:4" x14ac:dyDescent="0.25">
      <c r="A12" s="6"/>
      <c r="B12" s="7"/>
      <c r="C12" s="8"/>
    </row>
    <row r="13" spans="1:4" ht="52.5" customHeight="1" x14ac:dyDescent="0.25">
      <c r="A13" s="4" t="s">
        <v>3</v>
      </c>
      <c r="B13" s="5" t="s">
        <v>16</v>
      </c>
      <c r="C13" s="5" t="s">
        <v>22</v>
      </c>
    </row>
    <row r="14" spans="1:4" x14ac:dyDescent="0.25">
      <c r="A14">
        <v>1</v>
      </c>
      <c r="B14" s="10">
        <v>40796</v>
      </c>
    </row>
    <row r="15" spans="1:4" x14ac:dyDescent="0.25">
      <c r="A15">
        <v>2</v>
      </c>
      <c r="B15" s="10">
        <v>40810</v>
      </c>
    </row>
    <row r="16" spans="1:4" x14ac:dyDescent="0.25">
      <c r="A16">
        <v>3</v>
      </c>
      <c r="B16" s="10">
        <v>40824</v>
      </c>
    </row>
    <row r="17" spans="1:3" x14ac:dyDescent="0.25">
      <c r="A17">
        <v>4</v>
      </c>
      <c r="B17" s="10">
        <v>40838</v>
      </c>
    </row>
    <row r="18" spans="1:3" x14ac:dyDescent="0.25">
      <c r="A18">
        <v>5</v>
      </c>
      <c r="B18" s="10">
        <v>40852</v>
      </c>
    </row>
    <row r="19" spans="1:3" x14ac:dyDescent="0.25">
      <c r="A19">
        <v>6</v>
      </c>
      <c r="B19" s="10">
        <v>40866</v>
      </c>
    </row>
    <row r="20" spans="1:3" x14ac:dyDescent="0.25">
      <c r="A20">
        <v>7</v>
      </c>
      <c r="B20" s="10">
        <v>40880</v>
      </c>
    </row>
    <row r="21" spans="1:3" x14ac:dyDescent="0.25">
      <c r="A21">
        <v>8</v>
      </c>
      <c r="B21" s="10">
        <v>40894</v>
      </c>
    </row>
    <row r="22" spans="1:3" x14ac:dyDescent="0.25">
      <c r="A22">
        <v>9</v>
      </c>
      <c r="B22" s="10">
        <v>40908</v>
      </c>
    </row>
    <row r="24" spans="1:3" ht="30" x14ac:dyDescent="0.25">
      <c r="B24" s="3" t="s">
        <v>17</v>
      </c>
      <c r="C24" s="11">
        <f>SUM(C14:C23)</f>
        <v>0</v>
      </c>
    </row>
    <row r="25" spans="1:3" ht="45" x14ac:dyDescent="0.25">
      <c r="B25" s="1" t="s">
        <v>19</v>
      </c>
      <c r="C25" s="12"/>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2" sqref="A2"/>
    </sheetView>
  </sheetViews>
  <sheetFormatPr defaultRowHeight="15" x14ac:dyDescent="0.25"/>
  <cols>
    <col min="1" max="1" width="17.85546875" customWidth="1"/>
    <col min="2" max="2" width="18" customWidth="1"/>
    <col min="3" max="3" width="19.28515625" customWidth="1"/>
    <col min="4" max="4" width="19.140625" customWidth="1"/>
  </cols>
  <sheetData>
    <row r="1" spans="1:4" x14ac:dyDescent="0.25">
      <c r="A1" s="4" t="s">
        <v>4</v>
      </c>
      <c r="B1" s="5" t="s">
        <v>7</v>
      </c>
      <c r="C1" s="5" t="s">
        <v>12</v>
      </c>
      <c r="D1" s="5"/>
    </row>
    <row r="2" spans="1:4" x14ac:dyDescent="0.25">
      <c r="A2" s="2">
        <v>4.17</v>
      </c>
      <c r="B2" s="15" t="s">
        <v>10</v>
      </c>
      <c r="C2" s="16">
        <f>(((A2-0.17)*934)+((A2-0.17)*129)+159)</f>
        <v>4411</v>
      </c>
    </row>
    <row r="3" spans="1:4" x14ac:dyDescent="0.25">
      <c r="B3" s="17" t="s">
        <v>9</v>
      </c>
      <c r="C3" s="18">
        <f>(((A2-0.17)*934)+((A2-0.17)*326)+159)</f>
        <v>5199</v>
      </c>
    </row>
    <row r="4" spans="1:4" x14ac:dyDescent="0.25">
      <c r="B4" s="15" t="s">
        <v>8</v>
      </c>
      <c r="C4" s="16">
        <f>(((A2-0.17)*934)+159)</f>
        <v>3895</v>
      </c>
    </row>
    <row r="5" spans="1:4" x14ac:dyDescent="0.25">
      <c r="B5" s="17" t="s">
        <v>11</v>
      </c>
      <c r="C5" s="18">
        <f>(((A2-0.17)*934)+159)</f>
        <v>3895</v>
      </c>
    </row>
    <row r="6" spans="1:4" x14ac:dyDescent="0.25">
      <c r="B6" s="5"/>
    </row>
    <row r="7" spans="1:4" x14ac:dyDescent="0.25">
      <c r="B7" s="5"/>
    </row>
    <row r="8" spans="1:4" ht="30" x14ac:dyDescent="0.25">
      <c r="A8" s="5" t="s">
        <v>6</v>
      </c>
      <c r="B8" s="5" t="s">
        <v>7</v>
      </c>
      <c r="C8" s="5" t="s">
        <v>13</v>
      </c>
    </row>
    <row r="9" spans="1:4" x14ac:dyDescent="0.25">
      <c r="A9" s="9">
        <v>5</v>
      </c>
      <c r="B9" s="15" t="s">
        <v>5</v>
      </c>
      <c r="C9" s="16">
        <f>(((A9+1)*1428)+357)</f>
        <v>8925</v>
      </c>
    </row>
    <row r="10" spans="1:4" x14ac:dyDescent="0.25">
      <c r="A10" s="4"/>
      <c r="B10" s="21" t="s">
        <v>14</v>
      </c>
      <c r="C10" s="22"/>
    </row>
    <row r="11" spans="1:4" x14ac:dyDescent="0.25">
      <c r="A11" s="4"/>
      <c r="B11" s="19" t="s">
        <v>15</v>
      </c>
      <c r="C11" s="20"/>
    </row>
    <row r="12" spans="1:4" x14ac:dyDescent="0.25">
      <c r="A12" s="6"/>
      <c r="B12" s="7"/>
      <c r="C12" s="8"/>
    </row>
    <row r="13" spans="1:4" ht="45" x14ac:dyDescent="0.25">
      <c r="A13" s="4" t="s">
        <v>3</v>
      </c>
      <c r="B13" s="5" t="s">
        <v>16</v>
      </c>
      <c r="C13" s="5" t="s">
        <v>22</v>
      </c>
    </row>
    <row r="14" spans="1:4" x14ac:dyDescent="0.25">
      <c r="A14">
        <v>1</v>
      </c>
      <c r="B14" s="10">
        <v>40684</v>
      </c>
    </row>
    <row r="15" spans="1:4" x14ac:dyDescent="0.25">
      <c r="A15">
        <v>2</v>
      </c>
      <c r="B15" s="10">
        <v>40698</v>
      </c>
    </row>
    <row r="16" spans="1:4" x14ac:dyDescent="0.25">
      <c r="A16">
        <v>3</v>
      </c>
      <c r="B16" s="10">
        <v>40712</v>
      </c>
    </row>
    <row r="17" spans="1:3" x14ac:dyDescent="0.25">
      <c r="A17">
        <v>4</v>
      </c>
      <c r="B17" s="10">
        <v>40726</v>
      </c>
    </row>
    <row r="18" spans="1:3" x14ac:dyDescent="0.25">
      <c r="A18">
        <v>5</v>
      </c>
      <c r="B18" s="10">
        <v>40740</v>
      </c>
    </row>
    <row r="19" spans="1:3" x14ac:dyDescent="0.25">
      <c r="A19">
        <v>6</v>
      </c>
      <c r="B19" s="10">
        <v>40754</v>
      </c>
    </row>
    <row r="20" spans="1:3" x14ac:dyDescent="0.25">
      <c r="A20">
        <v>7</v>
      </c>
      <c r="B20" s="10">
        <v>40768</v>
      </c>
    </row>
    <row r="21" spans="1:3" x14ac:dyDescent="0.25">
      <c r="A21">
        <v>8</v>
      </c>
      <c r="B21" s="10">
        <v>40782</v>
      </c>
    </row>
    <row r="22" spans="1:3" x14ac:dyDescent="0.25">
      <c r="B22" s="10"/>
    </row>
    <row r="24" spans="1:3" ht="30" x14ac:dyDescent="0.25">
      <c r="B24" s="3" t="s">
        <v>17</v>
      </c>
      <c r="C24" s="11">
        <f>SUM(C14:C23)</f>
        <v>0</v>
      </c>
    </row>
    <row r="25" spans="1:3" ht="30" x14ac:dyDescent="0.25">
      <c r="B25" s="1" t="s">
        <v>19</v>
      </c>
      <c r="C25" s="12"/>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2" sqref="A2"/>
    </sheetView>
  </sheetViews>
  <sheetFormatPr defaultRowHeight="15" x14ac:dyDescent="0.25"/>
  <cols>
    <col min="1" max="1" width="20" customWidth="1"/>
    <col min="2" max="2" width="18.5703125" customWidth="1"/>
    <col min="3" max="3" width="21.5703125" customWidth="1"/>
    <col min="4" max="4" width="20.7109375" customWidth="1"/>
  </cols>
  <sheetData>
    <row r="1" spans="1:4" x14ac:dyDescent="0.25">
      <c r="A1" s="4" t="s">
        <v>4</v>
      </c>
      <c r="B1" s="5" t="s">
        <v>7</v>
      </c>
      <c r="C1" s="5" t="s">
        <v>12</v>
      </c>
      <c r="D1" s="5"/>
    </row>
    <row r="2" spans="1:4" x14ac:dyDescent="0.25">
      <c r="A2" s="2">
        <v>4.17</v>
      </c>
      <c r="B2" s="15" t="s">
        <v>10</v>
      </c>
      <c r="C2" s="16">
        <f>(((A2-0.17)*934)+((A2-0.17)*129)+159)</f>
        <v>4411</v>
      </c>
    </row>
    <row r="3" spans="1:4" x14ac:dyDescent="0.25">
      <c r="B3" s="17" t="s">
        <v>9</v>
      </c>
      <c r="C3" s="18">
        <f>(((A2-0.17)*934)+((A2-0.17)*326)+159)</f>
        <v>5199</v>
      </c>
    </row>
    <row r="4" spans="1:4" x14ac:dyDescent="0.25">
      <c r="B4" s="15" t="s">
        <v>8</v>
      </c>
      <c r="C4" s="16">
        <f>(((A2-0.17)*934)+159)</f>
        <v>3895</v>
      </c>
    </row>
    <row r="5" spans="1:4" x14ac:dyDescent="0.25">
      <c r="B5" s="17" t="s">
        <v>11</v>
      </c>
      <c r="C5" s="18">
        <f>(((A2-0.17)*934)+159)</f>
        <v>3895</v>
      </c>
    </row>
    <row r="6" spans="1:4" x14ac:dyDescent="0.25">
      <c r="B6" s="5"/>
    </row>
    <row r="7" spans="1:4" x14ac:dyDescent="0.25">
      <c r="B7" s="5"/>
    </row>
    <row r="8" spans="1:4" x14ac:dyDescent="0.25">
      <c r="A8" s="5" t="s">
        <v>6</v>
      </c>
      <c r="B8" s="5" t="s">
        <v>7</v>
      </c>
      <c r="C8" s="5" t="s">
        <v>13</v>
      </c>
    </row>
    <row r="9" spans="1:4" x14ac:dyDescent="0.25">
      <c r="A9" s="9">
        <v>5</v>
      </c>
      <c r="B9" s="15" t="s">
        <v>5</v>
      </c>
      <c r="C9" s="16">
        <f>(((A9+1)*1428)+357)</f>
        <v>8925</v>
      </c>
    </row>
    <row r="10" spans="1:4" x14ac:dyDescent="0.25">
      <c r="A10" s="4"/>
      <c r="B10" s="21" t="s">
        <v>14</v>
      </c>
      <c r="C10" s="22"/>
    </row>
    <row r="11" spans="1:4" x14ac:dyDescent="0.25">
      <c r="A11" s="4"/>
      <c r="B11" s="19" t="s">
        <v>15</v>
      </c>
      <c r="C11" s="20"/>
    </row>
    <row r="12" spans="1:4" x14ac:dyDescent="0.25">
      <c r="A12" s="6"/>
      <c r="B12" s="7"/>
      <c r="C12" s="8"/>
    </row>
    <row r="13" spans="1:4" ht="30" x14ac:dyDescent="0.25">
      <c r="A13" s="4" t="s">
        <v>3</v>
      </c>
      <c r="B13" s="5" t="s">
        <v>16</v>
      </c>
      <c r="C13" s="5" t="s">
        <v>22</v>
      </c>
    </row>
    <row r="14" spans="1:4" x14ac:dyDescent="0.25">
      <c r="A14">
        <v>1</v>
      </c>
      <c r="B14" s="10">
        <v>40558</v>
      </c>
    </row>
    <row r="15" spans="1:4" x14ac:dyDescent="0.25">
      <c r="A15">
        <v>2</v>
      </c>
      <c r="B15" s="10">
        <v>40572</v>
      </c>
    </row>
    <row r="16" spans="1:4" x14ac:dyDescent="0.25">
      <c r="A16">
        <v>3</v>
      </c>
      <c r="B16" s="10">
        <v>40586</v>
      </c>
    </row>
    <row r="17" spans="1:3" x14ac:dyDescent="0.25">
      <c r="A17">
        <v>4</v>
      </c>
      <c r="B17" s="10">
        <v>40600</v>
      </c>
    </row>
    <row r="18" spans="1:3" x14ac:dyDescent="0.25">
      <c r="A18">
        <v>5</v>
      </c>
      <c r="B18" s="10">
        <v>40614</v>
      </c>
    </row>
    <row r="19" spans="1:3" x14ac:dyDescent="0.25">
      <c r="A19">
        <v>6</v>
      </c>
      <c r="B19" s="10">
        <v>40628</v>
      </c>
    </row>
    <row r="20" spans="1:3" x14ac:dyDescent="0.25">
      <c r="A20">
        <v>7</v>
      </c>
      <c r="B20" s="10">
        <v>40642</v>
      </c>
    </row>
    <row r="21" spans="1:3" x14ac:dyDescent="0.25">
      <c r="A21">
        <v>8</v>
      </c>
      <c r="B21" s="10">
        <v>40656</v>
      </c>
    </row>
    <row r="22" spans="1:3" x14ac:dyDescent="0.25">
      <c r="A22">
        <v>9</v>
      </c>
      <c r="B22" s="10">
        <v>40670</v>
      </c>
    </row>
    <row r="24" spans="1:3" ht="30" x14ac:dyDescent="0.25">
      <c r="B24" s="3" t="s">
        <v>17</v>
      </c>
      <c r="C24" s="11">
        <f>SUM(C14:C23)</f>
        <v>0</v>
      </c>
    </row>
    <row r="25" spans="1:3" ht="30" x14ac:dyDescent="0.25">
      <c r="B25" s="1" t="s">
        <v>19</v>
      </c>
      <c r="C25" s="12"/>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2" sqref="A2"/>
    </sheetView>
  </sheetViews>
  <sheetFormatPr defaultRowHeight="15" x14ac:dyDescent="0.25"/>
  <cols>
    <col min="1" max="1" width="18.28515625" customWidth="1"/>
    <col min="2" max="2" width="21.42578125" customWidth="1"/>
    <col min="3" max="3" width="20.5703125" customWidth="1"/>
    <col min="4" max="4" width="21.140625" customWidth="1"/>
  </cols>
  <sheetData>
    <row r="1" spans="1:4" x14ac:dyDescent="0.25">
      <c r="A1" s="4" t="s">
        <v>4</v>
      </c>
      <c r="B1" s="5" t="s">
        <v>7</v>
      </c>
      <c r="C1" s="5" t="s">
        <v>12</v>
      </c>
      <c r="D1" s="5"/>
    </row>
    <row r="2" spans="1:4" x14ac:dyDescent="0.25">
      <c r="A2" s="2">
        <v>4.17</v>
      </c>
      <c r="B2" s="15" t="s">
        <v>10</v>
      </c>
      <c r="C2" s="16">
        <f>(((A2-0.17)*934)+((A2-0.17)*129)+159)</f>
        <v>4411</v>
      </c>
    </row>
    <row r="3" spans="1:4" x14ac:dyDescent="0.25">
      <c r="B3" s="17" t="s">
        <v>9</v>
      </c>
      <c r="C3" s="18">
        <f>(((A2-0.17)*934)+((A2-0.17)*326)+159)</f>
        <v>5199</v>
      </c>
    </row>
    <row r="4" spans="1:4" x14ac:dyDescent="0.25">
      <c r="B4" s="15" t="s">
        <v>8</v>
      </c>
      <c r="C4" s="16">
        <f>(((A2-0.17)*934)+159)</f>
        <v>3895</v>
      </c>
    </row>
    <row r="5" spans="1:4" x14ac:dyDescent="0.25">
      <c r="B5" s="17" t="s">
        <v>11</v>
      </c>
      <c r="C5" s="18">
        <f>(((A2-0.17)*934)+159)</f>
        <v>3895</v>
      </c>
    </row>
    <row r="6" spans="1:4" x14ac:dyDescent="0.25">
      <c r="B6" s="5"/>
    </row>
    <row r="7" spans="1:4" x14ac:dyDescent="0.25">
      <c r="B7" s="5"/>
    </row>
    <row r="8" spans="1:4" ht="30" x14ac:dyDescent="0.25">
      <c r="A8" s="5" t="s">
        <v>6</v>
      </c>
      <c r="B8" s="5" t="s">
        <v>7</v>
      </c>
      <c r="C8" s="5" t="s">
        <v>13</v>
      </c>
    </row>
    <row r="9" spans="1:4" x14ac:dyDescent="0.25">
      <c r="A9" s="9">
        <v>5</v>
      </c>
      <c r="B9" s="15" t="s">
        <v>5</v>
      </c>
      <c r="C9" s="16">
        <f>(((A9+1)*1428)+357)</f>
        <v>8925</v>
      </c>
    </row>
    <row r="10" spans="1:4" x14ac:dyDescent="0.25">
      <c r="A10" s="4"/>
      <c r="B10" s="21" t="s">
        <v>14</v>
      </c>
      <c r="C10" s="22"/>
    </row>
    <row r="11" spans="1:4" x14ac:dyDescent="0.25">
      <c r="A11" s="4"/>
      <c r="B11" s="19" t="s">
        <v>15</v>
      </c>
      <c r="C11" s="20"/>
    </row>
    <row r="12" spans="1:4" x14ac:dyDescent="0.25">
      <c r="A12" s="6"/>
      <c r="B12" s="7"/>
      <c r="C12" s="8"/>
    </row>
    <row r="13" spans="1:4" ht="30" x14ac:dyDescent="0.25">
      <c r="A13" s="4" t="s">
        <v>3</v>
      </c>
      <c r="B13" s="5" t="s">
        <v>16</v>
      </c>
      <c r="C13" s="5" t="s">
        <v>22</v>
      </c>
    </row>
    <row r="14" spans="1:4" x14ac:dyDescent="0.25">
      <c r="A14">
        <v>1</v>
      </c>
      <c r="B14" s="10"/>
    </row>
    <row r="15" spans="1:4" x14ac:dyDescent="0.25">
      <c r="A15">
        <v>2</v>
      </c>
      <c r="B15" s="10">
        <v>40446</v>
      </c>
    </row>
    <row r="16" spans="1:4" x14ac:dyDescent="0.25">
      <c r="A16">
        <v>3</v>
      </c>
      <c r="B16" s="10">
        <v>40460</v>
      </c>
    </row>
    <row r="17" spans="1:3" x14ac:dyDescent="0.25">
      <c r="A17">
        <v>4</v>
      </c>
      <c r="B17" s="10">
        <v>40474</v>
      </c>
    </row>
    <row r="18" spans="1:3" x14ac:dyDescent="0.25">
      <c r="A18">
        <v>5</v>
      </c>
      <c r="B18" s="10">
        <v>40488</v>
      </c>
    </row>
    <row r="19" spans="1:3" x14ac:dyDescent="0.25">
      <c r="A19">
        <v>6</v>
      </c>
      <c r="B19" s="10">
        <v>40502</v>
      </c>
    </row>
    <row r="20" spans="1:3" x14ac:dyDescent="0.25">
      <c r="A20">
        <v>7</v>
      </c>
      <c r="B20" s="10">
        <v>40516</v>
      </c>
    </row>
    <row r="21" spans="1:3" x14ac:dyDescent="0.25">
      <c r="A21">
        <v>8</v>
      </c>
      <c r="B21" s="10">
        <v>40530</v>
      </c>
    </row>
    <row r="22" spans="1:3" x14ac:dyDescent="0.25">
      <c r="A22">
        <v>9</v>
      </c>
      <c r="B22" s="10">
        <v>40544</v>
      </c>
    </row>
    <row r="24" spans="1:3" x14ac:dyDescent="0.25">
      <c r="B24" s="3" t="s">
        <v>17</v>
      </c>
      <c r="C24" s="11">
        <f>SUM(C14:C23)</f>
        <v>0</v>
      </c>
    </row>
    <row r="25" spans="1:3" ht="30" x14ac:dyDescent="0.25">
      <c r="B25" s="1" t="s">
        <v>19</v>
      </c>
      <c r="C25" s="12"/>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73.140625" customWidth="1"/>
  </cols>
  <sheetData>
    <row r="1" spans="1:1" ht="45" x14ac:dyDescent="0.25">
      <c r="A1" s="1" t="s">
        <v>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D16" sqref="D16"/>
    </sheetView>
  </sheetViews>
  <sheetFormatPr defaultRowHeight="15" x14ac:dyDescent="0.25"/>
  <cols>
    <col min="1" max="1" width="18.42578125" customWidth="1"/>
    <col min="2" max="2" width="17.28515625" customWidth="1"/>
    <col min="3" max="3" width="28" customWidth="1"/>
    <col min="4" max="4" width="34.42578125" customWidth="1"/>
    <col min="5" max="5" width="26.5703125" customWidth="1"/>
    <col min="6" max="6" width="11.28515625" customWidth="1"/>
    <col min="7" max="7" width="12.42578125" customWidth="1"/>
  </cols>
  <sheetData>
    <row r="1" spans="1:8" ht="81" customHeight="1" x14ac:dyDescent="0.25">
      <c r="A1" s="1" t="s">
        <v>26</v>
      </c>
      <c r="B1" s="1" t="s">
        <v>18</v>
      </c>
      <c r="C1" s="1" t="s">
        <v>1</v>
      </c>
      <c r="D1" s="23" t="s">
        <v>19</v>
      </c>
      <c r="E1" s="24" t="s">
        <v>17</v>
      </c>
      <c r="G1" s="1"/>
      <c r="H1" s="1"/>
    </row>
    <row r="2" spans="1:8" x14ac:dyDescent="0.25">
      <c r="A2" s="1" t="s">
        <v>32</v>
      </c>
      <c r="B2" s="1" t="s">
        <v>20</v>
      </c>
      <c r="C2" s="1">
        <v>4.17</v>
      </c>
      <c r="D2" s="25">
        <v>4593</v>
      </c>
      <c r="E2" s="27">
        <v>4411.08</v>
      </c>
      <c r="F2" s="1"/>
      <c r="G2" s="1"/>
      <c r="H2" s="1"/>
    </row>
    <row r="3" spans="1:8" x14ac:dyDescent="0.25">
      <c r="A3" s="1" t="s">
        <v>33</v>
      </c>
      <c r="B3" s="1" t="s">
        <v>29</v>
      </c>
      <c r="C3" s="1">
        <v>3.17</v>
      </c>
      <c r="D3" s="26"/>
      <c r="E3" s="28"/>
      <c r="G3" s="1"/>
      <c r="H3" s="1"/>
    </row>
    <row r="4" spans="1:8" x14ac:dyDescent="0.25">
      <c r="A4" s="1"/>
      <c r="B4" s="1"/>
      <c r="C4" s="1"/>
      <c r="D4" s="26"/>
      <c r="E4" s="28"/>
      <c r="F4" s="1"/>
      <c r="G4" s="1"/>
      <c r="H4" s="1"/>
    </row>
    <row r="5" spans="1:8" x14ac:dyDescent="0.25">
      <c r="A5" s="1"/>
      <c r="B5" s="1"/>
      <c r="C5" s="1"/>
      <c r="D5" s="26"/>
      <c r="E5" s="28"/>
      <c r="F5" s="1"/>
      <c r="G5" s="1"/>
      <c r="H5" s="1"/>
    </row>
    <row r="6" spans="1:8" x14ac:dyDescent="0.25">
      <c r="A6" s="1"/>
      <c r="B6" s="1"/>
      <c r="C6" s="1" t="s">
        <v>0</v>
      </c>
      <c r="D6" s="25">
        <f>SUM(D2:D5)</f>
        <v>4593</v>
      </c>
      <c r="E6" s="28">
        <f>SUM(E2:E5)</f>
        <v>4411.08</v>
      </c>
      <c r="G6" s="1"/>
      <c r="H6" s="1"/>
    </row>
    <row r="7" spans="1:8" x14ac:dyDescent="0.25">
      <c r="A7" s="1"/>
      <c r="B7" s="1"/>
      <c r="C7" s="1"/>
      <c r="D7" s="1"/>
      <c r="E7" s="1"/>
      <c r="F7" s="1"/>
      <c r="H7" s="1"/>
    </row>
    <row r="8" spans="1:8" x14ac:dyDescent="0.25">
      <c r="A8" s="1"/>
      <c r="B8" s="1"/>
      <c r="C8" s="1"/>
      <c r="D8" s="1"/>
      <c r="E8" s="1"/>
      <c r="F8" s="1"/>
      <c r="G8" s="1"/>
      <c r="H8" s="1"/>
    </row>
    <row r="9" spans="1:8" ht="30" x14ac:dyDescent="0.25">
      <c r="A9" s="1"/>
      <c r="B9" s="1"/>
      <c r="C9" s="1" t="s">
        <v>27</v>
      </c>
      <c r="D9" s="1"/>
      <c r="E9" s="1"/>
      <c r="F9" s="1"/>
      <c r="G9" s="1"/>
      <c r="H9" s="1"/>
    </row>
    <row r="10" spans="1:8" ht="60" x14ac:dyDescent="0.25">
      <c r="A10" s="1"/>
      <c r="B10" s="1" t="s">
        <v>21</v>
      </c>
      <c r="C10" s="13">
        <f>E6-D6</f>
        <v>-181.92000000000007</v>
      </c>
      <c r="D10" s="14" t="s">
        <v>2</v>
      </c>
      <c r="E10" s="1"/>
      <c r="F10" s="1"/>
      <c r="G10" s="1"/>
      <c r="H10" s="1"/>
    </row>
    <row r="11" spans="1:8" x14ac:dyDescent="0.25">
      <c r="A11" s="1"/>
      <c r="B11" s="1"/>
      <c r="C11" s="1"/>
      <c r="D11" s="1"/>
      <c r="E11" s="1"/>
      <c r="F11" s="1"/>
      <c r="G11" s="1"/>
      <c r="H11"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3" sqref="A3"/>
    </sheetView>
  </sheetViews>
  <sheetFormatPr defaultRowHeight="15" x14ac:dyDescent="0.25"/>
  <cols>
    <col min="1" max="1" width="13.140625" customWidth="1"/>
    <col min="2" max="2" width="24.140625" customWidth="1"/>
    <col min="3" max="3" width="21" customWidth="1"/>
    <col min="4" max="4" width="14.85546875" customWidth="1"/>
  </cols>
  <sheetData>
    <row r="1" spans="1:4" x14ac:dyDescent="0.25">
      <c r="A1" s="4" t="s">
        <v>4</v>
      </c>
      <c r="B1" s="5" t="s">
        <v>7</v>
      </c>
      <c r="C1" s="5" t="s">
        <v>12</v>
      </c>
      <c r="D1" s="5"/>
    </row>
    <row r="2" spans="1:4" x14ac:dyDescent="0.25">
      <c r="A2" s="2">
        <v>5.17</v>
      </c>
      <c r="B2" s="15" t="s">
        <v>10</v>
      </c>
      <c r="C2" s="16">
        <f>(((A2-0.17)*972)+((A2-0.17)*135)+165)</f>
        <v>5700</v>
      </c>
    </row>
    <row r="3" spans="1:4" x14ac:dyDescent="0.25">
      <c r="B3" s="17" t="s">
        <v>9</v>
      </c>
      <c r="C3" s="18">
        <f>(((A2-0.17)*972)+((A2-0.17)*340)+165)</f>
        <v>6725</v>
      </c>
    </row>
    <row r="4" spans="1:4" x14ac:dyDescent="0.25">
      <c r="B4" s="15" t="s">
        <v>8</v>
      </c>
      <c r="C4" s="16">
        <f>(((A2-0.17)*972)+165)</f>
        <v>5025</v>
      </c>
    </row>
    <row r="5" spans="1:4" x14ac:dyDescent="0.25">
      <c r="B5" s="17" t="s">
        <v>11</v>
      </c>
      <c r="C5" s="18">
        <f>(((A2-0.17)*972)+165)</f>
        <v>5025</v>
      </c>
    </row>
    <row r="6" spans="1:4" x14ac:dyDescent="0.25">
      <c r="B6" s="5"/>
    </row>
    <row r="7" spans="1:4" x14ac:dyDescent="0.25">
      <c r="B7" s="5"/>
    </row>
    <row r="8" spans="1:4" ht="45" x14ac:dyDescent="0.25">
      <c r="A8" s="5" t="s">
        <v>6</v>
      </c>
      <c r="B8" s="5" t="s">
        <v>7</v>
      </c>
      <c r="C8" s="5" t="s">
        <v>13</v>
      </c>
    </row>
    <row r="9" spans="1:4" x14ac:dyDescent="0.25">
      <c r="A9" s="9">
        <v>5</v>
      </c>
      <c r="B9" s="15" t="s">
        <v>5</v>
      </c>
      <c r="C9" s="16">
        <f>(((A9+1)*1428)+357)</f>
        <v>8925</v>
      </c>
    </row>
    <row r="10" spans="1:4" x14ac:dyDescent="0.25">
      <c r="A10" s="4"/>
      <c r="B10" s="21" t="s">
        <v>14</v>
      </c>
      <c r="C10" s="22"/>
    </row>
    <row r="11" spans="1:4" x14ac:dyDescent="0.25">
      <c r="A11" s="4"/>
      <c r="B11" s="19" t="s">
        <v>15</v>
      </c>
      <c r="C11" s="20"/>
    </row>
    <row r="12" spans="1:4" x14ac:dyDescent="0.25">
      <c r="A12" s="6"/>
      <c r="B12" s="7"/>
      <c r="C12" s="8"/>
    </row>
    <row r="13" spans="1:4" ht="30" x14ac:dyDescent="0.25">
      <c r="A13" s="4" t="s">
        <v>3</v>
      </c>
      <c r="B13" s="5" t="s">
        <v>16</v>
      </c>
      <c r="C13" s="5" t="s">
        <v>22</v>
      </c>
    </row>
    <row r="14" spans="1:4" x14ac:dyDescent="0.25">
      <c r="A14">
        <v>1</v>
      </c>
      <c r="B14" s="10">
        <v>41902</v>
      </c>
    </row>
    <row r="15" spans="1:4" x14ac:dyDescent="0.25">
      <c r="A15">
        <v>2</v>
      </c>
      <c r="B15" s="10">
        <v>41916</v>
      </c>
    </row>
    <row r="16" spans="1:4" x14ac:dyDescent="0.25">
      <c r="A16">
        <v>3</v>
      </c>
      <c r="B16" s="10">
        <v>41930</v>
      </c>
    </row>
    <row r="17" spans="1:3" x14ac:dyDescent="0.25">
      <c r="A17">
        <v>4</v>
      </c>
      <c r="B17" s="10">
        <v>41944</v>
      </c>
    </row>
    <row r="18" spans="1:3" x14ac:dyDescent="0.25">
      <c r="A18">
        <v>5</v>
      </c>
      <c r="B18" s="10">
        <v>41958</v>
      </c>
    </row>
    <row r="19" spans="1:3" x14ac:dyDescent="0.25">
      <c r="A19">
        <v>6</v>
      </c>
      <c r="B19" s="10">
        <v>41972</v>
      </c>
    </row>
    <row r="20" spans="1:3" x14ac:dyDescent="0.25">
      <c r="A20">
        <v>7</v>
      </c>
      <c r="B20" s="10">
        <v>41986</v>
      </c>
    </row>
    <row r="21" spans="1:3" x14ac:dyDescent="0.25">
      <c r="A21">
        <v>8</v>
      </c>
      <c r="B21" s="10">
        <v>42000</v>
      </c>
    </row>
    <row r="22" spans="1:3" x14ac:dyDescent="0.25">
      <c r="A22">
        <v>9</v>
      </c>
      <c r="B22" s="10">
        <v>41649</v>
      </c>
    </row>
    <row r="24" spans="1:3" x14ac:dyDescent="0.25">
      <c r="B24" s="3" t="s">
        <v>17</v>
      </c>
      <c r="C24" s="11">
        <f>SUM(C14:C23)</f>
        <v>0</v>
      </c>
    </row>
    <row r="25" spans="1:3" ht="30" x14ac:dyDescent="0.25">
      <c r="B25" s="1" t="s">
        <v>19</v>
      </c>
      <c r="C25" s="1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2" sqref="A2"/>
    </sheetView>
  </sheetViews>
  <sheetFormatPr defaultRowHeight="15" x14ac:dyDescent="0.25"/>
  <cols>
    <col min="1" max="1" width="13.140625" customWidth="1"/>
    <col min="2" max="2" width="24.140625" customWidth="1"/>
    <col min="3" max="3" width="21" customWidth="1"/>
    <col min="4" max="4" width="14.85546875" customWidth="1"/>
  </cols>
  <sheetData>
    <row r="1" spans="1:4" x14ac:dyDescent="0.25">
      <c r="A1" s="4" t="s">
        <v>4</v>
      </c>
      <c r="B1" s="5" t="s">
        <v>7</v>
      </c>
      <c r="C1" s="5" t="s">
        <v>12</v>
      </c>
      <c r="D1" s="5"/>
    </row>
    <row r="2" spans="1:4" x14ac:dyDescent="0.25">
      <c r="A2" s="2">
        <v>5.17</v>
      </c>
      <c r="B2" s="15" t="s">
        <v>10</v>
      </c>
      <c r="C2" s="16">
        <f>(((A2-0.17)*972)+((A2-0.17)*135)+165)</f>
        <v>5700</v>
      </c>
    </row>
    <row r="3" spans="1:4" x14ac:dyDescent="0.25">
      <c r="B3" s="17" t="s">
        <v>9</v>
      </c>
      <c r="C3" s="18">
        <f>(((A2-0.17)*972)+((A2-0.17)*340)+165)</f>
        <v>6725</v>
      </c>
    </row>
    <row r="4" spans="1:4" x14ac:dyDescent="0.25">
      <c r="B4" s="15" t="s">
        <v>8</v>
      </c>
      <c r="C4" s="16">
        <f>(((A2-0.17)*972)+165)</f>
        <v>5025</v>
      </c>
    </row>
    <row r="5" spans="1:4" x14ac:dyDescent="0.25">
      <c r="B5" s="17" t="s">
        <v>11</v>
      </c>
      <c r="C5" s="18">
        <f>(((A2-0.17)*972)+165)</f>
        <v>5025</v>
      </c>
    </row>
    <row r="6" spans="1:4" x14ac:dyDescent="0.25">
      <c r="B6" s="5"/>
    </row>
    <row r="7" spans="1:4" x14ac:dyDescent="0.25">
      <c r="B7" s="5"/>
    </row>
    <row r="8" spans="1:4" ht="45" x14ac:dyDescent="0.25">
      <c r="A8" s="5" t="s">
        <v>6</v>
      </c>
      <c r="B8" s="5" t="s">
        <v>7</v>
      </c>
      <c r="C8" s="5" t="s">
        <v>13</v>
      </c>
    </row>
    <row r="9" spans="1:4" x14ac:dyDescent="0.25">
      <c r="A9" s="9">
        <v>5</v>
      </c>
      <c r="B9" s="15" t="s">
        <v>5</v>
      </c>
      <c r="C9" s="16">
        <f>(((A9+1)*1428)+357)</f>
        <v>8925</v>
      </c>
    </row>
    <row r="10" spans="1:4" x14ac:dyDescent="0.25">
      <c r="A10" s="4"/>
      <c r="B10" s="21" t="s">
        <v>14</v>
      </c>
      <c r="C10" s="22"/>
    </row>
    <row r="11" spans="1:4" x14ac:dyDescent="0.25">
      <c r="A11" s="4"/>
      <c r="B11" s="19" t="s">
        <v>15</v>
      </c>
      <c r="C11" s="20"/>
    </row>
    <row r="12" spans="1:4" x14ac:dyDescent="0.25">
      <c r="A12" s="6"/>
      <c r="B12" s="7"/>
      <c r="C12" s="8"/>
    </row>
    <row r="13" spans="1:4" ht="30" x14ac:dyDescent="0.25">
      <c r="A13" s="4" t="s">
        <v>3</v>
      </c>
      <c r="B13" s="5" t="s">
        <v>16</v>
      </c>
      <c r="C13" s="5" t="s">
        <v>22</v>
      </c>
    </row>
    <row r="14" spans="1:4" x14ac:dyDescent="0.25">
      <c r="A14">
        <v>1</v>
      </c>
      <c r="B14" s="10">
        <v>41776</v>
      </c>
    </row>
    <row r="15" spans="1:4" x14ac:dyDescent="0.25">
      <c r="A15">
        <v>2</v>
      </c>
      <c r="B15" s="10">
        <v>41790</v>
      </c>
    </row>
    <row r="16" spans="1:4" x14ac:dyDescent="0.25">
      <c r="A16">
        <v>3</v>
      </c>
      <c r="B16" s="10">
        <v>41804</v>
      </c>
    </row>
    <row r="17" spans="1:3" x14ac:dyDescent="0.25">
      <c r="A17">
        <v>4</v>
      </c>
      <c r="B17" s="10">
        <v>41818</v>
      </c>
    </row>
    <row r="18" spans="1:3" x14ac:dyDescent="0.25">
      <c r="A18">
        <v>5</v>
      </c>
      <c r="B18" s="10">
        <v>41832</v>
      </c>
    </row>
    <row r="19" spans="1:3" x14ac:dyDescent="0.25">
      <c r="A19">
        <v>6</v>
      </c>
      <c r="B19" s="10">
        <v>41846</v>
      </c>
    </row>
    <row r="20" spans="1:3" x14ac:dyDescent="0.25">
      <c r="A20">
        <v>7</v>
      </c>
      <c r="B20" s="10">
        <v>41860</v>
      </c>
    </row>
    <row r="21" spans="1:3" x14ac:dyDescent="0.25">
      <c r="A21">
        <v>8</v>
      </c>
      <c r="B21" s="10">
        <v>41874</v>
      </c>
    </row>
    <row r="22" spans="1:3" x14ac:dyDescent="0.25">
      <c r="A22">
        <v>9</v>
      </c>
      <c r="B22" s="10">
        <v>41888</v>
      </c>
    </row>
    <row r="24" spans="1:3" x14ac:dyDescent="0.25">
      <c r="B24" s="3" t="s">
        <v>17</v>
      </c>
      <c r="C24" s="11">
        <f>SUM(C14:C23)</f>
        <v>0</v>
      </c>
    </row>
    <row r="25" spans="1:3" ht="30" x14ac:dyDescent="0.25">
      <c r="B25" s="1" t="s">
        <v>19</v>
      </c>
      <c r="C25" s="12"/>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2" sqref="A2"/>
    </sheetView>
  </sheetViews>
  <sheetFormatPr defaultRowHeight="15" x14ac:dyDescent="0.25"/>
  <cols>
    <col min="1" max="1" width="13.140625" customWidth="1"/>
    <col min="2" max="2" width="24.140625" customWidth="1"/>
    <col min="3" max="3" width="21" customWidth="1"/>
    <col min="4" max="4" width="14.85546875" customWidth="1"/>
  </cols>
  <sheetData>
    <row r="1" spans="1:4" x14ac:dyDescent="0.25">
      <c r="A1" s="4" t="s">
        <v>4</v>
      </c>
      <c r="B1" s="5" t="s">
        <v>7</v>
      </c>
      <c r="C1" s="5" t="s">
        <v>12</v>
      </c>
      <c r="D1" s="5"/>
    </row>
    <row r="2" spans="1:4" x14ac:dyDescent="0.25">
      <c r="A2" s="2">
        <v>5.17</v>
      </c>
      <c r="B2" s="15" t="s">
        <v>10</v>
      </c>
      <c r="C2" s="16">
        <f>(((A2-0.17)*972)+((A2-0.17)*135)+165)</f>
        <v>5700</v>
      </c>
    </row>
    <row r="3" spans="1:4" x14ac:dyDescent="0.25">
      <c r="B3" s="17" t="s">
        <v>9</v>
      </c>
      <c r="C3" s="18">
        <f>(((A2-0.17)*972)+((A2-0.17)*340)+165)</f>
        <v>6725</v>
      </c>
    </row>
    <row r="4" spans="1:4" x14ac:dyDescent="0.25">
      <c r="B4" s="15" t="s">
        <v>8</v>
      </c>
      <c r="C4" s="16">
        <f>(((A2-0.17)*972)+165)</f>
        <v>5025</v>
      </c>
    </row>
    <row r="5" spans="1:4" x14ac:dyDescent="0.25">
      <c r="B5" s="17" t="s">
        <v>11</v>
      </c>
      <c r="C5" s="18">
        <f>(((A2-0.17)*972)+165)</f>
        <v>5025</v>
      </c>
    </row>
    <row r="6" spans="1:4" x14ac:dyDescent="0.25">
      <c r="B6" s="5"/>
    </row>
    <row r="7" spans="1:4" x14ac:dyDescent="0.25">
      <c r="B7" s="5"/>
    </row>
    <row r="8" spans="1:4" ht="45" x14ac:dyDescent="0.25">
      <c r="A8" s="5" t="s">
        <v>6</v>
      </c>
      <c r="B8" s="5" t="s">
        <v>7</v>
      </c>
      <c r="C8" s="5" t="s">
        <v>13</v>
      </c>
    </row>
    <row r="9" spans="1:4" x14ac:dyDescent="0.25">
      <c r="A9" s="9">
        <v>5</v>
      </c>
      <c r="B9" s="15" t="s">
        <v>5</v>
      </c>
      <c r="C9" s="16">
        <f>(((A9+1)*1428)+357)</f>
        <v>8925</v>
      </c>
    </row>
    <row r="10" spans="1:4" x14ac:dyDescent="0.25">
      <c r="A10" s="4"/>
      <c r="B10" s="21" t="s">
        <v>14</v>
      </c>
      <c r="C10" s="22"/>
    </row>
    <row r="11" spans="1:4" x14ac:dyDescent="0.25">
      <c r="A11" s="4"/>
      <c r="B11" s="19" t="s">
        <v>15</v>
      </c>
      <c r="C11" s="20"/>
    </row>
    <row r="12" spans="1:4" x14ac:dyDescent="0.25">
      <c r="A12" s="6"/>
      <c r="B12" s="7"/>
      <c r="C12" s="8"/>
    </row>
    <row r="13" spans="1:4" ht="30" x14ac:dyDescent="0.25">
      <c r="A13" s="4" t="s">
        <v>3</v>
      </c>
      <c r="B13" s="5" t="s">
        <v>16</v>
      </c>
      <c r="C13" s="5" t="s">
        <v>22</v>
      </c>
    </row>
    <row r="14" spans="1:4" x14ac:dyDescent="0.25">
      <c r="A14">
        <v>1</v>
      </c>
      <c r="B14" s="10">
        <v>41650</v>
      </c>
    </row>
    <row r="15" spans="1:4" x14ac:dyDescent="0.25">
      <c r="A15">
        <v>2</v>
      </c>
      <c r="B15" s="10">
        <v>41664</v>
      </c>
    </row>
    <row r="16" spans="1:4" x14ac:dyDescent="0.25">
      <c r="A16">
        <v>3</v>
      </c>
      <c r="B16" s="10">
        <v>41678</v>
      </c>
    </row>
    <row r="17" spans="1:3" x14ac:dyDescent="0.25">
      <c r="A17">
        <v>4</v>
      </c>
      <c r="B17" s="10">
        <v>41692</v>
      </c>
    </row>
    <row r="18" spans="1:3" x14ac:dyDescent="0.25">
      <c r="A18">
        <v>5</v>
      </c>
      <c r="B18" s="10">
        <v>41706</v>
      </c>
    </row>
    <row r="19" spans="1:3" x14ac:dyDescent="0.25">
      <c r="A19">
        <v>6</v>
      </c>
      <c r="B19" s="10">
        <v>41720</v>
      </c>
    </row>
    <row r="20" spans="1:3" x14ac:dyDescent="0.25">
      <c r="A20">
        <v>7</v>
      </c>
      <c r="B20" s="10">
        <v>41734</v>
      </c>
    </row>
    <row r="21" spans="1:3" x14ac:dyDescent="0.25">
      <c r="A21">
        <v>8</v>
      </c>
      <c r="B21" s="10">
        <v>41748</v>
      </c>
    </row>
    <row r="22" spans="1:3" x14ac:dyDescent="0.25">
      <c r="A22">
        <v>9</v>
      </c>
      <c r="B22" s="10">
        <v>41762</v>
      </c>
    </row>
    <row r="24" spans="1:3" x14ac:dyDescent="0.25">
      <c r="B24" s="3" t="s">
        <v>17</v>
      </c>
      <c r="C24" s="11">
        <f>SUM(C14:C23)</f>
        <v>0</v>
      </c>
    </row>
    <row r="25" spans="1:3" ht="30" x14ac:dyDescent="0.25">
      <c r="B25" s="1" t="s">
        <v>19</v>
      </c>
      <c r="C25" s="12"/>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2" sqref="A2"/>
    </sheetView>
  </sheetViews>
  <sheetFormatPr defaultRowHeight="15" x14ac:dyDescent="0.25"/>
  <cols>
    <col min="1" max="1" width="15.140625" customWidth="1"/>
    <col min="2" max="2" width="17" customWidth="1"/>
    <col min="3" max="3" width="20.7109375" customWidth="1"/>
    <col min="4" max="4" width="17.5703125" customWidth="1"/>
  </cols>
  <sheetData>
    <row r="1" spans="1:4" x14ac:dyDescent="0.25">
      <c r="A1" s="4" t="s">
        <v>4</v>
      </c>
      <c r="B1" s="5" t="s">
        <v>7</v>
      </c>
      <c r="C1" s="5" t="s">
        <v>12</v>
      </c>
      <c r="D1" s="5"/>
    </row>
    <row r="2" spans="1:4" x14ac:dyDescent="0.25">
      <c r="A2" s="2">
        <v>4.17</v>
      </c>
      <c r="B2" s="15" t="s">
        <v>10</v>
      </c>
      <c r="C2" s="16">
        <f>(((A2-0.17)*972)+((A2-0.17)*135)+165)</f>
        <v>4593</v>
      </c>
    </row>
    <row r="3" spans="1:4" x14ac:dyDescent="0.25">
      <c r="B3" s="17" t="s">
        <v>9</v>
      </c>
      <c r="C3" s="18">
        <f>(((A2-0.17)*972)+((A2-0.17)*340)+165)</f>
        <v>5413</v>
      </c>
    </row>
    <row r="4" spans="1:4" x14ac:dyDescent="0.25">
      <c r="B4" s="15" t="s">
        <v>8</v>
      </c>
      <c r="C4" s="16">
        <f>(((A2-0.17)*972)+165)</f>
        <v>4053</v>
      </c>
    </row>
    <row r="5" spans="1:4" x14ac:dyDescent="0.25">
      <c r="B5" s="17" t="s">
        <v>11</v>
      </c>
      <c r="C5" s="18">
        <f>(((A2-0.17)*972)+165)</f>
        <v>4053</v>
      </c>
    </row>
    <row r="6" spans="1:4" x14ac:dyDescent="0.25">
      <c r="B6" s="5"/>
    </row>
    <row r="7" spans="1:4" x14ac:dyDescent="0.25">
      <c r="B7" s="5"/>
    </row>
    <row r="8" spans="1:4" ht="30" x14ac:dyDescent="0.25">
      <c r="A8" s="5" t="s">
        <v>6</v>
      </c>
      <c r="B8" s="5" t="s">
        <v>7</v>
      </c>
      <c r="C8" s="5" t="s">
        <v>13</v>
      </c>
    </row>
    <row r="9" spans="1:4" x14ac:dyDescent="0.25">
      <c r="A9" s="9">
        <v>5</v>
      </c>
      <c r="B9" s="15" t="s">
        <v>5</v>
      </c>
      <c r="C9" s="16">
        <f>(((A9+1)*1428)+357)</f>
        <v>8925</v>
      </c>
    </row>
    <row r="10" spans="1:4" x14ac:dyDescent="0.25">
      <c r="A10" s="4"/>
      <c r="B10" s="21" t="s">
        <v>14</v>
      </c>
      <c r="C10" s="22"/>
    </row>
    <row r="11" spans="1:4" x14ac:dyDescent="0.25">
      <c r="A11" s="4"/>
      <c r="B11" s="19" t="s">
        <v>15</v>
      </c>
      <c r="C11" s="20"/>
    </row>
    <row r="12" spans="1:4" x14ac:dyDescent="0.25">
      <c r="A12" s="6"/>
      <c r="B12" s="7"/>
      <c r="C12" s="8"/>
    </row>
    <row r="13" spans="1:4" ht="30" x14ac:dyDescent="0.25">
      <c r="A13" s="4" t="s">
        <v>3</v>
      </c>
      <c r="B13" s="5" t="s">
        <v>16</v>
      </c>
      <c r="C13" s="5" t="s">
        <v>22</v>
      </c>
    </row>
    <row r="14" spans="1:4" x14ac:dyDescent="0.25">
      <c r="A14">
        <v>1</v>
      </c>
      <c r="B14" s="10">
        <v>41524</v>
      </c>
    </row>
    <row r="15" spans="1:4" x14ac:dyDescent="0.25">
      <c r="A15">
        <v>2</v>
      </c>
      <c r="B15" s="10">
        <v>41538</v>
      </c>
    </row>
    <row r="16" spans="1:4" x14ac:dyDescent="0.25">
      <c r="A16">
        <v>3</v>
      </c>
      <c r="B16" s="10">
        <v>41552</v>
      </c>
    </row>
    <row r="17" spans="1:3" x14ac:dyDescent="0.25">
      <c r="A17">
        <v>4</v>
      </c>
      <c r="B17" s="10">
        <v>41566</v>
      </c>
    </row>
    <row r="18" spans="1:3" x14ac:dyDescent="0.25">
      <c r="A18">
        <v>5</v>
      </c>
      <c r="B18" s="10">
        <v>41580</v>
      </c>
    </row>
    <row r="19" spans="1:3" x14ac:dyDescent="0.25">
      <c r="A19">
        <v>6</v>
      </c>
      <c r="B19" s="10">
        <v>41594</v>
      </c>
    </row>
    <row r="20" spans="1:3" x14ac:dyDescent="0.25">
      <c r="A20">
        <v>7</v>
      </c>
      <c r="B20" s="10">
        <v>41608</v>
      </c>
    </row>
    <row r="21" spans="1:3" x14ac:dyDescent="0.25">
      <c r="A21">
        <v>8</v>
      </c>
      <c r="B21" s="10">
        <v>41622</v>
      </c>
    </row>
    <row r="22" spans="1:3" x14ac:dyDescent="0.25">
      <c r="A22">
        <v>9</v>
      </c>
      <c r="B22" s="10">
        <v>41636</v>
      </c>
    </row>
    <row r="24" spans="1:3" ht="30" x14ac:dyDescent="0.25">
      <c r="B24" s="3" t="s">
        <v>17</v>
      </c>
      <c r="C24" s="11">
        <f>SUM(C14:C23)</f>
        <v>0</v>
      </c>
    </row>
    <row r="25" spans="1:3" ht="30" x14ac:dyDescent="0.25">
      <c r="B25" s="1" t="s">
        <v>19</v>
      </c>
      <c r="C25" s="12"/>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2" sqref="A2"/>
    </sheetView>
  </sheetViews>
  <sheetFormatPr defaultRowHeight="15" x14ac:dyDescent="0.25"/>
  <cols>
    <col min="1" max="1" width="17.140625" customWidth="1"/>
    <col min="2" max="2" width="20.42578125" customWidth="1"/>
    <col min="3" max="3" width="19.85546875" customWidth="1"/>
    <col min="4" max="4" width="18.5703125" customWidth="1"/>
    <col min="5" max="5" width="17.42578125" customWidth="1"/>
  </cols>
  <sheetData>
    <row r="1" spans="1:4" x14ac:dyDescent="0.25">
      <c r="A1" s="4" t="s">
        <v>4</v>
      </c>
      <c r="B1" s="5" t="s">
        <v>7</v>
      </c>
      <c r="C1" s="5" t="s">
        <v>12</v>
      </c>
      <c r="D1" s="5"/>
    </row>
    <row r="2" spans="1:4" x14ac:dyDescent="0.25">
      <c r="A2" s="2">
        <v>3.17</v>
      </c>
      <c r="B2" s="15" t="s">
        <v>10</v>
      </c>
      <c r="C2" s="16">
        <f>(((A2-0.17)*972)+((A2-0.17)*135)+165)</f>
        <v>3486</v>
      </c>
    </row>
    <row r="3" spans="1:4" x14ac:dyDescent="0.25">
      <c r="B3" s="17" t="s">
        <v>9</v>
      </c>
      <c r="C3" s="18">
        <f>(((A2-0.17)*972)+((A2-0.17)*340)+165)</f>
        <v>4101</v>
      </c>
    </row>
    <row r="4" spans="1:4" x14ac:dyDescent="0.25">
      <c r="B4" s="15" t="s">
        <v>8</v>
      </c>
      <c r="C4" s="16">
        <f>(((A2-0.17)*972)+165)</f>
        <v>3081</v>
      </c>
    </row>
    <row r="5" spans="1:4" x14ac:dyDescent="0.25">
      <c r="B5" s="17" t="s">
        <v>11</v>
      </c>
      <c r="C5" s="18">
        <f>(((A2-0.17)*972)+165)</f>
        <v>3081</v>
      </c>
    </row>
    <row r="6" spans="1:4" x14ac:dyDescent="0.25">
      <c r="B6" s="5"/>
    </row>
    <row r="7" spans="1:4" x14ac:dyDescent="0.25">
      <c r="B7" s="5"/>
    </row>
    <row r="8" spans="1:4" ht="30" x14ac:dyDescent="0.25">
      <c r="A8" s="5" t="s">
        <v>6</v>
      </c>
      <c r="B8" s="5" t="s">
        <v>7</v>
      </c>
      <c r="C8" s="5" t="s">
        <v>13</v>
      </c>
    </row>
    <row r="9" spans="1:4" x14ac:dyDescent="0.25">
      <c r="A9" s="9">
        <v>5</v>
      </c>
      <c r="B9" s="15" t="s">
        <v>5</v>
      </c>
      <c r="C9" s="16">
        <f>(((A9+1)*1428)+357)</f>
        <v>8925</v>
      </c>
    </row>
    <row r="10" spans="1:4" x14ac:dyDescent="0.25">
      <c r="A10" s="4"/>
      <c r="B10" s="21" t="s">
        <v>14</v>
      </c>
      <c r="C10" s="22"/>
    </row>
    <row r="11" spans="1:4" x14ac:dyDescent="0.25">
      <c r="A11" s="4"/>
      <c r="B11" s="19" t="s">
        <v>15</v>
      </c>
      <c r="C11" s="20"/>
    </row>
    <row r="12" spans="1:4" x14ac:dyDescent="0.25">
      <c r="A12" s="6"/>
      <c r="B12" s="7"/>
      <c r="C12" s="8"/>
    </row>
    <row r="13" spans="1:4" ht="45" x14ac:dyDescent="0.25">
      <c r="A13" s="4" t="s">
        <v>3</v>
      </c>
      <c r="B13" s="5" t="s">
        <v>16</v>
      </c>
      <c r="C13" s="5" t="s">
        <v>22</v>
      </c>
    </row>
    <row r="14" spans="1:4" x14ac:dyDescent="0.25">
      <c r="A14">
        <v>1</v>
      </c>
      <c r="B14" s="10">
        <v>41412</v>
      </c>
    </row>
    <row r="15" spans="1:4" x14ac:dyDescent="0.25">
      <c r="A15">
        <v>2</v>
      </c>
      <c r="B15" s="10">
        <v>41426</v>
      </c>
    </row>
    <row r="16" spans="1:4" x14ac:dyDescent="0.25">
      <c r="A16">
        <v>3</v>
      </c>
      <c r="B16" s="10">
        <v>41440</v>
      </c>
    </row>
    <row r="17" spans="1:3" x14ac:dyDescent="0.25">
      <c r="A17">
        <v>4</v>
      </c>
      <c r="B17" s="10">
        <v>41454</v>
      </c>
    </row>
    <row r="18" spans="1:3" x14ac:dyDescent="0.25">
      <c r="A18">
        <v>5</v>
      </c>
      <c r="B18" s="10">
        <v>41468</v>
      </c>
    </row>
    <row r="19" spans="1:3" x14ac:dyDescent="0.25">
      <c r="A19">
        <v>6</v>
      </c>
      <c r="B19" s="10">
        <v>41482</v>
      </c>
    </row>
    <row r="20" spans="1:3" x14ac:dyDescent="0.25">
      <c r="A20">
        <v>7</v>
      </c>
      <c r="B20" s="10">
        <v>41465</v>
      </c>
    </row>
    <row r="21" spans="1:3" x14ac:dyDescent="0.25">
      <c r="A21">
        <v>8</v>
      </c>
      <c r="B21" s="10">
        <v>41479</v>
      </c>
    </row>
    <row r="22" spans="1:3" x14ac:dyDescent="0.25">
      <c r="B22" s="10"/>
    </row>
    <row r="24" spans="1:3" ht="30" x14ac:dyDescent="0.25">
      <c r="B24" s="3" t="s">
        <v>17</v>
      </c>
      <c r="C24" s="11">
        <f>SUM(C14:C23)</f>
        <v>0</v>
      </c>
    </row>
    <row r="25" spans="1:3" ht="30" x14ac:dyDescent="0.25">
      <c r="B25" s="1" t="s">
        <v>19</v>
      </c>
      <c r="C25" s="12"/>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2" sqref="A2"/>
    </sheetView>
  </sheetViews>
  <sheetFormatPr defaultRowHeight="15" x14ac:dyDescent="0.25"/>
  <cols>
    <col min="1" max="1" width="17.140625" customWidth="1"/>
    <col min="2" max="2" width="17.42578125" customWidth="1"/>
    <col min="3" max="3" width="16.85546875" customWidth="1"/>
    <col min="4" max="4" width="16" customWidth="1"/>
  </cols>
  <sheetData>
    <row r="1" spans="1:4" x14ac:dyDescent="0.25">
      <c r="A1" s="4" t="s">
        <v>4</v>
      </c>
      <c r="B1" s="5" t="s">
        <v>7</v>
      </c>
      <c r="C1" s="5" t="s">
        <v>12</v>
      </c>
      <c r="D1" s="5"/>
    </row>
    <row r="2" spans="1:4" x14ac:dyDescent="0.25">
      <c r="A2" s="2">
        <v>3.67</v>
      </c>
      <c r="B2" s="15" t="s">
        <v>10</v>
      </c>
      <c r="C2" s="16">
        <f>(((A2-0.17)*953)+((A2-0.17)*132)+162)</f>
        <v>3959.5</v>
      </c>
    </row>
    <row r="3" spans="1:4" x14ac:dyDescent="0.25">
      <c r="B3" s="17" t="s">
        <v>9</v>
      </c>
      <c r="C3" s="18">
        <f>(((A2-0.17)*953)+((A2-0.17)*333)+162)</f>
        <v>4663</v>
      </c>
    </row>
    <row r="4" spans="1:4" x14ac:dyDescent="0.25">
      <c r="B4" s="15" t="s">
        <v>8</v>
      </c>
      <c r="C4" s="16">
        <f>(((A2-0.17)*953)+162)</f>
        <v>3497.5</v>
      </c>
    </row>
    <row r="5" spans="1:4" x14ac:dyDescent="0.25">
      <c r="B5" s="17" t="s">
        <v>11</v>
      </c>
      <c r="C5" s="18">
        <f>(((A2-0.17)*953)+162)</f>
        <v>3497.5</v>
      </c>
    </row>
    <row r="6" spans="1:4" x14ac:dyDescent="0.25">
      <c r="B6" s="5"/>
    </row>
    <row r="7" spans="1:4" x14ac:dyDescent="0.25">
      <c r="B7" s="5"/>
    </row>
    <row r="8" spans="1:4" ht="30" x14ac:dyDescent="0.25">
      <c r="A8" s="5" t="s">
        <v>6</v>
      </c>
      <c r="B8" s="5" t="s">
        <v>7</v>
      </c>
      <c r="C8" s="5" t="s">
        <v>13</v>
      </c>
    </row>
    <row r="9" spans="1:4" x14ac:dyDescent="0.25">
      <c r="A9" s="9">
        <v>5</v>
      </c>
      <c r="B9" s="15" t="s">
        <v>5</v>
      </c>
      <c r="C9" s="16">
        <f>(((A9+1)*1428)+357)</f>
        <v>8925</v>
      </c>
    </row>
    <row r="10" spans="1:4" x14ac:dyDescent="0.25">
      <c r="A10" s="4"/>
      <c r="B10" s="21" t="s">
        <v>14</v>
      </c>
      <c r="C10" s="22"/>
    </row>
    <row r="11" spans="1:4" x14ac:dyDescent="0.25">
      <c r="A11" s="4"/>
      <c r="B11" s="19" t="s">
        <v>15</v>
      </c>
      <c r="C11" s="20"/>
    </row>
    <row r="12" spans="1:4" x14ac:dyDescent="0.25">
      <c r="A12" s="6"/>
      <c r="B12" s="7"/>
      <c r="C12" s="8"/>
    </row>
    <row r="13" spans="1:4" ht="45" x14ac:dyDescent="0.25">
      <c r="A13" s="4" t="s">
        <v>3</v>
      </c>
      <c r="B13" s="5" t="s">
        <v>16</v>
      </c>
      <c r="C13" s="5" t="s">
        <v>22</v>
      </c>
    </row>
    <row r="14" spans="1:4" x14ac:dyDescent="0.25">
      <c r="A14">
        <v>1</v>
      </c>
      <c r="B14" s="10">
        <v>41286</v>
      </c>
    </row>
    <row r="15" spans="1:4" x14ac:dyDescent="0.25">
      <c r="A15">
        <v>2</v>
      </c>
      <c r="B15" s="10">
        <v>41300</v>
      </c>
    </row>
    <row r="16" spans="1:4" x14ac:dyDescent="0.25">
      <c r="A16">
        <v>3</v>
      </c>
      <c r="B16" s="10">
        <v>41314</v>
      </c>
    </row>
    <row r="17" spans="1:4" x14ac:dyDescent="0.25">
      <c r="A17">
        <v>4</v>
      </c>
      <c r="B17" s="10">
        <v>41328</v>
      </c>
      <c r="D17" t="s">
        <v>30</v>
      </c>
    </row>
    <row r="18" spans="1:4" x14ac:dyDescent="0.25">
      <c r="A18">
        <v>5</v>
      </c>
      <c r="B18" s="10">
        <v>41342</v>
      </c>
    </row>
    <row r="19" spans="1:4" x14ac:dyDescent="0.25">
      <c r="A19">
        <v>6</v>
      </c>
      <c r="B19" s="10">
        <v>41356</v>
      </c>
    </row>
    <row r="20" spans="1:4" x14ac:dyDescent="0.25">
      <c r="A20">
        <v>7</v>
      </c>
      <c r="B20" s="10">
        <v>41339</v>
      </c>
    </row>
    <row r="21" spans="1:4" x14ac:dyDescent="0.25">
      <c r="A21">
        <v>8</v>
      </c>
      <c r="B21" s="10">
        <v>41384</v>
      </c>
    </row>
    <row r="22" spans="1:4" x14ac:dyDescent="0.25">
      <c r="A22">
        <v>9</v>
      </c>
      <c r="B22" s="10">
        <v>41398</v>
      </c>
    </row>
    <row r="24" spans="1:4" ht="30" x14ac:dyDescent="0.25">
      <c r="B24" s="3" t="s">
        <v>17</v>
      </c>
      <c r="C24" s="11">
        <f>SUM(C14:C23)</f>
        <v>0</v>
      </c>
    </row>
    <row r="25" spans="1:4" ht="30" x14ac:dyDescent="0.25">
      <c r="B25" s="1" t="s">
        <v>19</v>
      </c>
      <c r="C25" s="1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3" sqref="A3"/>
    </sheetView>
  </sheetViews>
  <sheetFormatPr defaultRowHeight="15" x14ac:dyDescent="0.25"/>
  <cols>
    <col min="1" max="1" width="17.5703125" customWidth="1"/>
    <col min="2" max="2" width="20.28515625" customWidth="1"/>
    <col min="3" max="3" width="17" customWidth="1"/>
    <col min="4" max="4" width="17.28515625" customWidth="1"/>
  </cols>
  <sheetData>
    <row r="1" spans="1:4" x14ac:dyDescent="0.25">
      <c r="A1" s="4" t="s">
        <v>4</v>
      </c>
      <c r="B1" s="5" t="s">
        <v>7</v>
      </c>
      <c r="C1" s="5" t="s">
        <v>12</v>
      </c>
      <c r="D1" s="5"/>
    </row>
    <row r="2" spans="1:4" x14ac:dyDescent="0.25">
      <c r="A2" s="2">
        <v>7.17</v>
      </c>
      <c r="B2" s="15" t="s">
        <v>10</v>
      </c>
      <c r="C2" s="16">
        <f>(((A2-0.17)*934)+((A2-0.17)*129)+159)</f>
        <v>7600</v>
      </c>
    </row>
    <row r="3" spans="1:4" x14ac:dyDescent="0.25">
      <c r="B3" s="17" t="s">
        <v>9</v>
      </c>
      <c r="C3" s="18">
        <f>(((A2-0.17)*934)+((A2-0.17)*326)+159)</f>
        <v>8979</v>
      </c>
    </row>
    <row r="4" spans="1:4" x14ac:dyDescent="0.25">
      <c r="B4" s="15" t="s">
        <v>8</v>
      </c>
      <c r="C4" s="16">
        <f>(((A2-0.17)*934)+159)</f>
        <v>6697</v>
      </c>
    </row>
    <row r="5" spans="1:4" x14ac:dyDescent="0.25">
      <c r="B5" s="17" t="s">
        <v>11</v>
      </c>
      <c r="C5" s="18">
        <f>(((A2-0.17)*934)+159)</f>
        <v>6697</v>
      </c>
    </row>
    <row r="6" spans="1:4" x14ac:dyDescent="0.25">
      <c r="B6" s="5"/>
    </row>
    <row r="7" spans="1:4" x14ac:dyDescent="0.25">
      <c r="B7" s="5"/>
    </row>
    <row r="8" spans="1:4" ht="30" x14ac:dyDescent="0.25">
      <c r="A8" s="5" t="s">
        <v>6</v>
      </c>
      <c r="B8" s="5" t="s">
        <v>7</v>
      </c>
      <c r="C8" s="5" t="s">
        <v>13</v>
      </c>
    </row>
    <row r="9" spans="1:4" x14ac:dyDescent="0.25">
      <c r="A9" s="9">
        <v>5</v>
      </c>
      <c r="B9" s="15" t="s">
        <v>5</v>
      </c>
      <c r="C9" s="16">
        <f>(((A9+1)*1428)+357)</f>
        <v>8925</v>
      </c>
    </row>
    <row r="10" spans="1:4" x14ac:dyDescent="0.25">
      <c r="A10" s="4"/>
      <c r="B10" s="21" t="s">
        <v>14</v>
      </c>
      <c r="C10" s="22"/>
    </row>
    <row r="11" spans="1:4" x14ac:dyDescent="0.25">
      <c r="A11" s="4"/>
      <c r="B11" s="19" t="s">
        <v>15</v>
      </c>
      <c r="C11" s="20"/>
    </row>
    <row r="12" spans="1:4" x14ac:dyDescent="0.25">
      <c r="A12" s="6"/>
      <c r="B12" s="7"/>
      <c r="C12" s="8"/>
    </row>
    <row r="13" spans="1:4" ht="45" x14ac:dyDescent="0.25">
      <c r="A13" s="4" t="s">
        <v>3</v>
      </c>
      <c r="B13" s="5" t="s">
        <v>16</v>
      </c>
      <c r="C13" s="5" t="s">
        <v>22</v>
      </c>
    </row>
    <row r="14" spans="1:4" x14ac:dyDescent="0.25">
      <c r="A14">
        <v>1</v>
      </c>
      <c r="B14" s="10">
        <v>41160</v>
      </c>
    </row>
    <row r="15" spans="1:4" x14ac:dyDescent="0.25">
      <c r="A15">
        <v>2</v>
      </c>
      <c r="B15" s="10">
        <v>41174</v>
      </c>
    </row>
    <row r="16" spans="1:4" x14ac:dyDescent="0.25">
      <c r="A16">
        <v>3</v>
      </c>
      <c r="B16" s="10">
        <v>41188</v>
      </c>
    </row>
    <row r="17" spans="1:3" x14ac:dyDescent="0.25">
      <c r="A17">
        <v>4</v>
      </c>
      <c r="B17" s="10">
        <v>41202</v>
      </c>
    </row>
    <row r="18" spans="1:3" x14ac:dyDescent="0.25">
      <c r="A18">
        <v>5</v>
      </c>
      <c r="B18" s="10">
        <v>41216</v>
      </c>
    </row>
    <row r="19" spans="1:3" x14ac:dyDescent="0.25">
      <c r="A19">
        <v>6</v>
      </c>
      <c r="B19" s="10">
        <v>41230</v>
      </c>
    </row>
    <row r="20" spans="1:3" x14ac:dyDescent="0.25">
      <c r="A20">
        <v>7</v>
      </c>
      <c r="B20" s="10">
        <v>41244</v>
      </c>
    </row>
    <row r="21" spans="1:3" x14ac:dyDescent="0.25">
      <c r="A21">
        <v>8</v>
      </c>
      <c r="B21" s="10">
        <v>41258</v>
      </c>
    </row>
    <row r="22" spans="1:3" x14ac:dyDescent="0.25">
      <c r="A22">
        <v>9</v>
      </c>
      <c r="B22" s="10">
        <v>41272</v>
      </c>
    </row>
    <row r="24" spans="1:3" ht="30" x14ac:dyDescent="0.25">
      <c r="B24" s="3" t="s">
        <v>17</v>
      </c>
      <c r="C24" s="11">
        <f>SUM(C14:C23)</f>
        <v>0</v>
      </c>
    </row>
    <row r="25" spans="1:3" ht="30" x14ac:dyDescent="0.25">
      <c r="B25" s="1" t="s">
        <v>19</v>
      </c>
      <c r="C25" s="1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Intro</vt:lpstr>
      <vt:lpstr>Totals</vt:lpstr>
      <vt:lpstr>Fall 2014</vt:lpstr>
      <vt:lpstr>Summer 2014</vt:lpstr>
      <vt:lpstr>Spring 2014</vt:lpstr>
      <vt:lpstr>Fall 2013</vt:lpstr>
      <vt:lpstr>Summer 2013</vt:lpstr>
      <vt:lpstr>Spring 2013</vt:lpstr>
      <vt:lpstr>Fall 2012</vt:lpstr>
      <vt:lpstr>Summer 2012</vt:lpstr>
      <vt:lpstr>Spring 2012</vt:lpstr>
      <vt:lpstr>Fall 2011</vt:lpstr>
      <vt:lpstr>Summer 2011</vt:lpstr>
      <vt:lpstr>Spring 2011</vt:lpstr>
      <vt:lpstr>Fall 2010</vt:lpstr>
      <vt:lpstr>Additionally</vt:lpstr>
    </vt:vector>
  </TitlesOfParts>
  <Company>Simon Fraser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TSSU</dc:creator>
  <cp:lastModifiedBy>OrgComp</cp:lastModifiedBy>
  <dcterms:created xsi:type="dcterms:W3CDTF">2013-05-21T18:38:01Z</dcterms:created>
  <dcterms:modified xsi:type="dcterms:W3CDTF">2014-04-14T17:20:21Z</dcterms:modified>
</cp:coreProperties>
</file>